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KURUMSAL RİSK YÖNETİM ÇALIŞMALARI 2026\RSB EKLER\"/>
    </mc:Choice>
  </mc:AlternateContent>
  <xr:revisionPtr revIDLastSave="0" documentId="13_ncr:1_{25EFA3EA-5556-453E-810E-FCA25EFB4526}" xr6:coauthVersionLast="36" xr6:coauthVersionMax="36" xr10:uidLastSave="{00000000-0000-0000-0000-000000000000}"/>
  <bookViews>
    <workbookView xWindow="0" yWindow="0" windowWidth="22260" windowHeight="12645" activeTab="2" xr2:uid="{00000000-000D-0000-FFFF-FFFF00000000}"/>
  </bookViews>
  <sheets>
    <sheet name="Doküman Hakkında" sheetId="3" r:id="rId1"/>
    <sheet name="Tanımlamalar" sheetId="4" r:id="rId2"/>
    <sheet name="Birim Risk Kontrol Eylem Planı" sheetId="1" r:id="rId3"/>
    <sheet name="Risk Haritası" sheetId="6"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36" i="1" l="1"/>
  <c r="AF36" i="1"/>
  <c r="AE36" i="1"/>
  <c r="AD36" i="1"/>
  <c r="AC36" i="1"/>
  <c r="S36" i="1"/>
  <c r="R36" i="1"/>
  <c r="Q36" i="1"/>
  <c r="P36" i="1"/>
  <c r="O36" i="1"/>
  <c r="AG35" i="1"/>
  <c r="AF35" i="1"/>
  <c r="AE35" i="1"/>
  <c r="AD35" i="1"/>
  <c r="AC35" i="1"/>
  <c r="S35" i="1"/>
  <c r="R35" i="1"/>
  <c r="Q35" i="1"/>
  <c r="P35" i="1"/>
  <c r="O35" i="1"/>
  <c r="AG34" i="1"/>
  <c r="AF34" i="1"/>
  <c r="AE34" i="1"/>
  <c r="AD34" i="1"/>
  <c r="AC34" i="1"/>
  <c r="S34" i="1"/>
  <c r="R34" i="1"/>
  <c r="Q34" i="1"/>
  <c r="P34" i="1"/>
  <c r="O34" i="1"/>
  <c r="AG33" i="1"/>
  <c r="AF33" i="1"/>
  <c r="AE33" i="1"/>
  <c r="AD33" i="1"/>
  <c r="AC33" i="1"/>
  <c r="S33" i="1"/>
  <c r="R33" i="1"/>
  <c r="Q33" i="1"/>
  <c r="P33" i="1"/>
  <c r="O33" i="1"/>
  <c r="AG32" i="1"/>
  <c r="AF32" i="1"/>
  <c r="AE32" i="1"/>
  <c r="AD32" i="1"/>
  <c r="AC32" i="1"/>
  <c r="X32" i="1"/>
  <c r="T32" i="1"/>
  <c r="U32" i="1" s="1"/>
  <c r="S32" i="1"/>
  <c r="R32" i="1"/>
  <c r="Q32" i="1"/>
  <c r="P32" i="1"/>
  <c r="O32" i="1"/>
  <c r="AG29" i="1"/>
  <c r="AF29" i="1"/>
  <c r="AE29" i="1"/>
  <c r="AD29" i="1"/>
  <c r="AC29" i="1"/>
  <c r="S29" i="1"/>
  <c r="R29" i="1"/>
  <c r="Q29" i="1"/>
  <c r="P29" i="1"/>
  <c r="O29" i="1"/>
  <c r="AG28" i="1"/>
  <c r="AF28" i="1"/>
  <c r="AE28" i="1"/>
  <c r="AD28" i="1"/>
  <c r="AC28" i="1"/>
  <c r="S28" i="1"/>
  <c r="R28" i="1"/>
  <c r="Q28" i="1"/>
  <c r="P28" i="1"/>
  <c r="O28" i="1"/>
  <c r="AG27" i="1"/>
  <c r="AF27" i="1"/>
  <c r="AE27" i="1"/>
  <c r="AD27" i="1"/>
  <c r="AC27" i="1"/>
  <c r="S27" i="1"/>
  <c r="R27" i="1"/>
  <c r="Q27" i="1"/>
  <c r="P27" i="1"/>
  <c r="O27" i="1"/>
  <c r="AG26" i="1"/>
  <c r="AF26" i="1"/>
  <c r="AE26" i="1"/>
  <c r="AD26" i="1"/>
  <c r="AC26" i="1"/>
  <c r="S26" i="1"/>
  <c r="R26" i="1"/>
  <c r="Q26" i="1"/>
  <c r="P26" i="1"/>
  <c r="O26" i="1"/>
  <c r="AG25" i="1"/>
  <c r="AF25" i="1"/>
  <c r="AE25" i="1"/>
  <c r="AD25" i="1"/>
  <c r="AC25" i="1"/>
  <c r="X25" i="1"/>
  <c r="T25" i="1"/>
  <c r="U25" i="1" s="1"/>
  <c r="S25" i="1"/>
  <c r="R25" i="1"/>
  <c r="Q25" i="1"/>
  <c r="P25" i="1"/>
  <c r="O25" i="1"/>
  <c r="AG22" i="1"/>
  <c r="AF22" i="1"/>
  <c r="AE22" i="1"/>
  <c r="AD22" i="1"/>
  <c r="AC22" i="1"/>
  <c r="S22" i="1"/>
  <c r="R22" i="1"/>
  <c r="Q22" i="1"/>
  <c r="P22" i="1"/>
  <c r="O22" i="1"/>
  <c r="AG21" i="1"/>
  <c r="AF21" i="1"/>
  <c r="AE21" i="1"/>
  <c r="AD21" i="1"/>
  <c r="AC21" i="1"/>
  <c r="S21" i="1"/>
  <c r="R21" i="1"/>
  <c r="Q21" i="1"/>
  <c r="P21" i="1"/>
  <c r="O21" i="1"/>
  <c r="AG20" i="1"/>
  <c r="AF20" i="1"/>
  <c r="AE20" i="1"/>
  <c r="AD20" i="1"/>
  <c r="AC20" i="1"/>
  <c r="S20" i="1"/>
  <c r="R20" i="1"/>
  <c r="Q20" i="1"/>
  <c r="P20" i="1"/>
  <c r="O20" i="1"/>
  <c r="AG19" i="1"/>
  <c r="AF19" i="1"/>
  <c r="AE19" i="1"/>
  <c r="AD19" i="1"/>
  <c r="AC19" i="1"/>
  <c r="S19" i="1"/>
  <c r="R19" i="1"/>
  <c r="Q19" i="1"/>
  <c r="P19" i="1"/>
  <c r="O19" i="1"/>
  <c r="AG18" i="1"/>
  <c r="AF18" i="1"/>
  <c r="AE18" i="1"/>
  <c r="AD18" i="1"/>
  <c r="AC18" i="1"/>
  <c r="X18" i="1"/>
  <c r="T18" i="1"/>
  <c r="AH18" i="1" s="1"/>
  <c r="AI18" i="1" s="1"/>
  <c r="S18" i="1"/>
  <c r="R18" i="1"/>
  <c r="Q18" i="1"/>
  <c r="P18" i="1"/>
  <c r="O18" i="1"/>
  <c r="AG15" i="1"/>
  <c r="AF15" i="1"/>
  <c r="AE15" i="1"/>
  <c r="AD15" i="1"/>
  <c r="AC15" i="1"/>
  <c r="S15" i="1"/>
  <c r="R15" i="1"/>
  <c r="Q15" i="1"/>
  <c r="P15" i="1"/>
  <c r="O15" i="1"/>
  <c r="AG14" i="1"/>
  <c r="AF14" i="1"/>
  <c r="AE14" i="1"/>
  <c r="AD14" i="1"/>
  <c r="AC14" i="1"/>
  <c r="S14" i="1"/>
  <c r="R14" i="1"/>
  <c r="Q14" i="1"/>
  <c r="P14" i="1"/>
  <c r="O14" i="1"/>
  <c r="AG13" i="1"/>
  <c r="AF13" i="1"/>
  <c r="AE13" i="1"/>
  <c r="AD13" i="1"/>
  <c r="AC13" i="1"/>
  <c r="S13" i="1"/>
  <c r="R13" i="1"/>
  <c r="Q13" i="1"/>
  <c r="P13" i="1"/>
  <c r="O13" i="1"/>
  <c r="AG12" i="1"/>
  <c r="AF12" i="1"/>
  <c r="AE12" i="1"/>
  <c r="AD12" i="1"/>
  <c r="AC12" i="1"/>
  <c r="S12" i="1"/>
  <c r="R12" i="1"/>
  <c r="Q12" i="1"/>
  <c r="P12" i="1"/>
  <c r="O12" i="1"/>
  <c r="AG11" i="1"/>
  <c r="AF11" i="1"/>
  <c r="AE11" i="1"/>
  <c r="AD11" i="1"/>
  <c r="AC11" i="1"/>
  <c r="X11" i="1"/>
  <c r="T11" i="1"/>
  <c r="U11" i="1" s="1"/>
  <c r="S11" i="1"/>
  <c r="R11" i="1"/>
  <c r="Q11" i="1"/>
  <c r="P11" i="1"/>
  <c r="O11" i="1"/>
  <c r="AG5" i="1"/>
  <c r="AG4" i="1"/>
  <c r="AF4" i="1"/>
  <c r="AE5" i="1"/>
  <c r="AE4" i="1"/>
  <c r="AF5" i="1"/>
  <c r="AF6" i="1"/>
  <c r="AG6" i="1"/>
  <c r="AG7" i="1"/>
  <c r="AF7" i="1"/>
  <c r="AE7" i="1"/>
  <c r="AE6" i="1"/>
  <c r="AD6" i="1"/>
  <c r="AD5" i="1"/>
  <c r="AD4" i="1"/>
  <c r="AD8" i="1"/>
  <c r="AC8" i="1"/>
  <c r="AC7" i="1"/>
  <c r="AG8" i="1"/>
  <c r="AF8" i="1"/>
  <c r="AE8" i="1"/>
  <c r="AD7" i="1"/>
  <c r="AC6" i="1"/>
  <c r="AC5" i="1"/>
  <c r="AC4" i="1"/>
  <c r="S5" i="1"/>
  <c r="R7" i="1"/>
  <c r="S4" i="1"/>
  <c r="R4" i="1"/>
  <c r="S6" i="1"/>
  <c r="R6" i="1"/>
  <c r="R5" i="1"/>
  <c r="Q5" i="1"/>
  <c r="Q4" i="1"/>
  <c r="S8" i="1"/>
  <c r="R8" i="1"/>
  <c r="Q8" i="1"/>
  <c r="P8" i="1"/>
  <c r="P7" i="1"/>
  <c r="S7" i="1"/>
  <c r="Q7" i="1"/>
  <c r="Q6" i="1"/>
  <c r="P6" i="1"/>
  <c r="P5" i="1"/>
  <c r="P4" i="1"/>
  <c r="O8" i="1"/>
  <c r="O7" i="1"/>
  <c r="O6" i="1"/>
  <c r="O5" i="1"/>
  <c r="O4" i="1"/>
  <c r="U18" i="1" l="1"/>
  <c r="AH32" i="1"/>
  <c r="AI32" i="1" s="1"/>
  <c r="AH25" i="1"/>
  <c r="AI25" i="1" s="1"/>
  <c r="AH11" i="1"/>
  <c r="AI11" i="1" s="1"/>
  <c r="X4" i="1" l="1"/>
  <c r="T4" i="1"/>
  <c r="U4" i="1" s="1"/>
  <c r="AH4" i="1" l="1"/>
  <c r="AI4" i="1" s="1"/>
</calcChain>
</file>

<file path=xl/sharedStrings.xml><?xml version="1.0" encoding="utf-8"?>
<sst xmlns="http://schemas.openxmlformats.org/spreadsheetml/2006/main" count="266" uniqueCount="106">
  <si>
    <t>Risk No</t>
  </si>
  <si>
    <t>Stratejik Hedef No</t>
  </si>
  <si>
    <t>Stratejik Hedef Tanımı</t>
  </si>
  <si>
    <t>Süreç Kodu</t>
  </si>
  <si>
    <t>Süreç Adı</t>
  </si>
  <si>
    <t>Riskin Tanımı
(Ana Kök Neden ve Etkiyi İçerecek Şekilde)</t>
  </si>
  <si>
    <t>Risk Evreni</t>
  </si>
  <si>
    <t>Alt Kök Nedenler</t>
  </si>
  <si>
    <t>Etki</t>
  </si>
  <si>
    <t>Doğal Risk Etki Puanı</t>
  </si>
  <si>
    <t>Doğal Risk Olasılık Puanı</t>
  </si>
  <si>
    <t>Etki Kriteri</t>
  </si>
  <si>
    <t>Risk Haritası</t>
  </si>
  <si>
    <t>OLASILIK</t>
  </si>
  <si>
    <t>Neredeyse Kesin</t>
  </si>
  <si>
    <t>Yüksek Olasılık</t>
  </si>
  <si>
    <t>Olası</t>
  </si>
  <si>
    <t>Zayıf Olasılık</t>
  </si>
  <si>
    <t>Çok Zayıf Olasılık</t>
  </si>
  <si>
    <t>Çok Düşük</t>
  </si>
  <si>
    <t>Düşük</t>
  </si>
  <si>
    <t>Orta</t>
  </si>
  <si>
    <t>Yüksek</t>
  </si>
  <si>
    <t>Çok Yüksek</t>
  </si>
  <si>
    <t>ETKİ</t>
  </si>
  <si>
    <t>Doğal Risk Puanı</t>
  </si>
  <si>
    <t>Doğal Risk Seviyesi</t>
  </si>
  <si>
    <t>Artık Risk Olasılık Puanı</t>
  </si>
  <si>
    <t>Artık Risk Etki Puanı</t>
  </si>
  <si>
    <t>Yeterlilik Katsayısı</t>
  </si>
  <si>
    <t>Mevcut Risk Yönetimi Faaliyetleri</t>
  </si>
  <si>
    <t>Mevcut Risk Yönetimi Faaliyetlerinin Yeterlilik Seviyesi</t>
  </si>
  <si>
    <t>Artık Risk Puanı</t>
  </si>
  <si>
    <t>Artık Risk Seviyesi</t>
  </si>
  <si>
    <t>BİRİM RİSK KONTROL EYLEM PLANI</t>
  </si>
  <si>
    <t>HARCAMA BİRİM ADI:</t>
  </si>
  <si>
    <t>Doküman Hakkında</t>
  </si>
  <si>
    <t>Genel</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</si>
  <si>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belirlenmesi, değerlendirilmesi, riske yönelik alınacak kararların belirlenmesi ve risklerin izlenmesi için oluşturulmuştur.</t>
  </si>
  <si>
    <t>Doküman Kontrol</t>
  </si>
  <si>
    <t>Açıklama</t>
  </si>
  <si>
    <t>Genel Bilgiler</t>
  </si>
  <si>
    <t>Versiyon:</t>
  </si>
  <si>
    <t>Dokümanın versiyonunu ifade eder.</t>
  </si>
  <si>
    <t>Versiyon Tarihi:</t>
  </si>
  <si>
    <t xml:space="preserve">Son versiyonun düzenlenme tarihini ifade eder. </t>
  </si>
  <si>
    <t>Revizyonlar (*)</t>
  </si>
  <si>
    <t>Versiyon</t>
  </si>
  <si>
    <t>Revizyon Tarihi</t>
  </si>
  <si>
    <t>Değişiklik Açıklaması</t>
  </si>
  <si>
    <t>Düzenleyen</t>
  </si>
  <si>
    <r>
      <rPr>
        <sz val="10"/>
        <color rgb="FFC00000"/>
        <rFont val="Georgia"/>
        <family val="1"/>
        <charset val="162"/>
      </rPr>
      <t xml:space="preserve">(*) </t>
    </r>
    <r>
      <rPr>
        <sz val="10"/>
        <color theme="1"/>
        <rFont val="Georgia"/>
        <family val="1"/>
        <charset val="162"/>
      </rPr>
      <t xml:space="preserve">Versiyon geçmişini ifade eder. Bu bölüme dokümana ilişkin yapılan revizyon değişiklikleri versiyon numarası, revizyon tarihi ve değişiklik açıklamaları ile beraber olacak şekilde dokümante edilir. </t>
    </r>
  </si>
  <si>
    <r>
      <t xml:space="preserve">[1.0] </t>
    </r>
    <r>
      <rPr>
        <i/>
        <sz val="10"/>
        <color theme="1"/>
        <rFont val="Georgia"/>
        <family val="1"/>
        <charset val="162"/>
      </rPr>
      <t>(örnek gösterim)</t>
    </r>
  </si>
  <si>
    <t>Dağıtım &amp; Onaylar (**)</t>
  </si>
  <si>
    <t>Onay Tarihi</t>
  </si>
  <si>
    <r>
      <rPr>
        <sz val="10"/>
        <color rgb="FFC00000"/>
        <rFont val="Georgia"/>
        <family val="1"/>
        <charset val="162"/>
      </rPr>
      <t>(**)</t>
    </r>
    <r>
      <rPr>
        <sz val="10"/>
        <color theme="1"/>
        <rFont val="Georgia"/>
        <family val="1"/>
        <charset val="162"/>
      </rPr>
      <t xml:space="preserve"> Versiyon geçmişini ifade eder. Bu bölüme dokümana ilişkin yapılan revizyon değişiklikleri versiyon numarası, revizyon tarihi ve değişiklik açıklamaları ve onay tarihi ile beraber olacak şekilde dokümante edilir. </t>
    </r>
  </si>
  <si>
    <t>Tanımlamalar</t>
  </si>
  <si>
    <t>Belirlenecek risklerin hangi kategorilerde değerlendirileceğini ifade eder. Dış risk ve kurum içinde yönetilebilecek risk olmak üzere 2 odakta değerlendirilir. Riskler Genel Müdürlüğün belirlediği alt kategorilerde (uyum, finansal vb.) detaylandırılabilir.</t>
  </si>
  <si>
    <t>Risk Tanımı (Kök neden ve etkiyi içerecek şekilde)</t>
  </si>
  <si>
    <t xml:space="preserve">"Risk Tanımı"nda yer alan ana kök nedene ilişkin ayrıntılı bilgiye yer verilir, ana kök neden alt kök nedenler olarak detaylandırılır. </t>
  </si>
  <si>
    <t>Genel Müdürlüğün stratejik planında yer alan hedefin numarasını ifade eder. (Harcama birimlerinin faaliyet ve süreçlerine yönelik operasyonel risklerden Genel Müdürlüğün stratejik amaç ve hedeflerini olumsuz etkileyebilecek riskleri olması halinde bu sütun doldurulacaktır.)</t>
  </si>
  <si>
    <t>Genel Müdürlüğün stratejik planında yer alan hedefin tanımını ifade eder. Stratejik amaçların gerçekleştirilmesine yönelik öngörülen çıktı ve sonuçları tanımlanmış bir zaman dilimi içerisinde nitelik ve nicelik olarak tanımlanmalıdır.  (Harcama birimlerinin faaliyet ve süreçlerine yönelik operasyonel risklerden Genel Müdürlüğün stratejik amaç ve hedeflerini olumsuz etkileyebilecek riskleri olması halinde bu sütun doldurulacaktır.)</t>
  </si>
  <si>
    <t>Genel Müdürlüğün Süreç Hiyerarşi Listesinde yer alan sürecin kodunu ifade eder.</t>
  </si>
  <si>
    <t>Genel Müdürlüğün Süreç Hiyerarşi Listesinde yer alan sürecin adını ifade eder.</t>
  </si>
  <si>
    <t xml:space="preserve">Belirlenecek risklerin hangi kriterlere göre değerlendirileceğini ifade eder. </t>
  </si>
  <si>
    <t>Öngörülen riskin gerçekleşme ihtimalinin NEREDEYSE KESİN (5)/ YÜKSEK OLASILIK (4)/ OLASI (3)/ ZAYIF OLASILIK (2)/ ÇOK DÜŞÜK OLASILIK (1) olarak değerlendirildiği alandır.</t>
  </si>
  <si>
    <t>Öngörülen riskin gerçekleşmesi halinde bağlı olduğu hedefe ve kuruma etkisinin ÇOK YÜKSEK (5) / YÜKSEK (4)/ ORTA (3)/ DÜŞÜK (2)/ ÇOK DÜŞÜK (1) olarak değerlendirildiği alandır.</t>
  </si>
  <si>
    <t>Birim Risk Kontrol Eylem Planı</t>
  </si>
  <si>
    <t>Risklerin etki ve olasılıkları kapsamında risk seviyelerinin değerlendirilmesini sağlayan gösterim biçimini ifade eder.</t>
  </si>
  <si>
    <t xml:space="preserve">Doğal risk, kurum tarafından riske yönelik herhangi bir risk yönetimi faaliyeti uygulanmadan önceki risk seviyesidir. Doğal risk puanı, etki ve olasılık seviyelerinin çarpımı ile hesaplanır. </t>
  </si>
  <si>
    <t>Hesaplanan doğal risk puanının "ÇOK YÜKSEK", "YÜKSEK", "ORTA", "DÜŞÜK" veya "ÇOK DÜŞÜK" olmak üzere sınıflandırılmasıdır.</t>
  </si>
  <si>
    <t>Mevcut Risk Yönetimi Faaliyetlerinin Yeterliliği</t>
  </si>
  <si>
    <t>Mevcut Risk Yönetimi Faaliyetlerinin Yeterlilik Katsayısı</t>
  </si>
  <si>
    <t>Katsayılar aşağıdaki şekilde sınıflandırılmaktadır:
Yeterli - katsayısı: 0.1
Kısmen Yeterli - katsayısı: 0.4 
Zayıf - katsayısı: 0.8
Yeterli Değil - katsayısı: 1</t>
  </si>
  <si>
    <t>Harcama Birimi tarafından riskin etkisini ve/veya olasılığını azaltmak için yürütülen mevcut risk yönetimi faaliyetlerinden sonra arta kalan riskin gerçekleşme ihtimalinin NEREDEYSE KESİN (5)/ YÜKSEK OLASILIK (4)/ OLASI (3)/ ZAYIF OLASILIK (2)/ ÇOK DÜŞÜK OLASILIK (1) olarak değerlendirildiği alandır.</t>
  </si>
  <si>
    <t>Harcama Birimi tarafından riskin etkisini ve/veya olasılığını azaltmak için yürütülen mevcut risk yönetimi faaliyetlerinden sonra arta kalan riskin gerçekleşmesi halinde bağlı olduğu hedefe ve kuruma etkisinin ÇOK YÜKSEK (5) / YÜKSEK (4)/ ORTA (3)/ DÜŞÜK (2)/ ÇOK DÜŞÜK (1) olarak değerlendirildiği alandır.</t>
  </si>
  <si>
    <t>Harcama Biriminin, Genel Müdürlük stratejik planında yer alan hedefine yönelik ya da süreç ve faaliyeti kapsamında tanımlanan riskin numarasını ifade eder.</t>
  </si>
  <si>
    <t>Riskin gerçekleşmesi durumunda Harcama Birimi üzerinde yaratacağı olumlu ya da olumsuz sonuçları ifade eder.</t>
  </si>
  <si>
    <t>Harcama Birimi tarafından uygulanan mevcut risk yönetimi faaliyetlerinin ne ölçüde etkin ve yeterli olduğuna ilişkin tanımlamadır. 
"Yeterli", "Kısmen Yeterli", "Zayıf" ve "Yeterli Değil" olarak sınıflandırılmaktadır.</t>
  </si>
  <si>
    <t>Harcama Biriminin ilgili doğal riski yönetmek adına mevcut durumda uyguladığı risk yönetimi faaliyetlerini açıkladığı alandır. 
Örneğin;
Risk: Yetkisiz kişilerin sisteme ulaşması ile sistemde hatalı, uygun olmayan işlemlerin yapılması
Mevcut risk yönetimi faaliyeti: Harcama Biriminin bilgi sistemlerine erişim yetkilendirmesinin çalışanların görev ve sorumlulukları ile uyumlu olarak yapılmış olması</t>
  </si>
  <si>
    <t>Hesaplanan artık risk puanının"ÇOK YÜKSEK", "YÜKSEK", "ORTA", "DÜŞÜK" veya "ÇOK DÜŞÜK" olmak üzere sınıflandırılmasıdır.</t>
  </si>
  <si>
    <t>Artık risk, Harcama Birimi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</si>
  <si>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 xml:space="preserve">Artık Risk Seviyesi </t>
  </si>
  <si>
    <t>İlave Risk Yönetim Faaliyeti</t>
  </si>
  <si>
    <t>Faaliyet Sorumlusu</t>
  </si>
  <si>
    <t>Faaliyet Tamamlanma Tarihi</t>
  </si>
  <si>
    <t>Faaliyet Sorumluları</t>
  </si>
  <si>
    <t xml:space="preserve">Risklere yönelik alınan kararlar doğrultusunda belirlenen gerekli faaliyetlerin gerçekleştirilmesinden sorumlu birim ve yöneticileri ifade eder. </t>
  </si>
  <si>
    <t>Riskin azaltılması için alınacak önlemleri / yapılacak çalışmaları ifade eder.</t>
  </si>
  <si>
    <t>Gerçekleştirilecek faaliyetin planlanan tamamlanma tarihidir.</t>
  </si>
  <si>
    <t>İlave Risk Yönetim Faaliyet Durumu</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</si>
  <si>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</si>
  <si>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Açıklamalar</t>
  </si>
  <si>
    <t xml:space="preserve">İlave faaliyet gerçekleşme durumuna ilişkin açıklamaları ifade eder. </t>
  </si>
  <si>
    <t xml:space="preserve"> Açıklamalar</t>
  </si>
  <si>
    <t>Seçiniz</t>
  </si>
  <si>
    <t xml:space="preserve">Harcama Biriminde yürütülen faaliyet ve süreçleri olumsuz etkileyebilecek olayları veya durumlar ile  harcama biriminin faaliyet ve süreçlerine yönelik operasyonel risklerden Genel Müdürlüğün stratejik amaç ve hedeflerini olumsuz etkileyebilecek olayları veya durumları ifade eder. 
Tanım yapılırken kök nedenler ve riskin etkisi düşünülerek tanımlama yapılmalı, risk, kök neden ve etkiyi birlikte içermelidir. 
Kök neden: Riske neden olan etkenleri ifade eder.
</t>
  </si>
  <si>
    <t>RİSK HARİTASI</t>
  </si>
  <si>
    <t>A</t>
  </si>
  <si>
    <t>B</t>
  </si>
  <si>
    <t>C</t>
  </si>
  <si>
    <t>D</t>
  </si>
  <si>
    <t>E</t>
  </si>
  <si>
    <t xml:space="preserve">İlgili haritada bölgeler renklerle ifade edilmektedir. A bölgesi çok yüksek seviyeye sahip riskleri ifade ederken, E bölgesi çok düşük seviyeli riskleri ifade etmektedir. Risklerin harita üzerinde gösterimi ile kurum içerisinde varolan risklerin seviyelerinin hangi alanlarda yoğunlaştığı kolayca ifade edilebilmektedir. </t>
  </si>
  <si>
    <t>Artık Risk Seviyesi Bölgeler</t>
  </si>
  <si>
    <t xml:space="preserve">Risk haritaları hem doğal risklerin hem de artık risk seviyelerinin gösteriminde kullanılabilir. Doğal risk seviyesi hesaplanan bir riskin mevcut risk yönetimi faaliyetlerinin etkinliği değerlendirilerek artık risk seviyesine ulaşılır. Burada dikkat edilmesi gereken hususlardan bir tanesi mevcut risk yönetimi faaliyetleri ile riskin etkisi, olasılığı veya ikisi üzerinde de ne kadarlık bir azalmaya neden olduğudur. Eğer mevcut risk yönetim faaliyetleri ilgili riskin sadece olasılığını düşürmeye yönelik tasarlanmış ise risk haritasında aşağı doğru, etkisini düşürmeye yönelik ise sola doğru, ikisini birden düşürmeye yönelik ise hem sola hem aşağı doğru olacak şekilde bir gösterim yapılır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</si>
</sst>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1"/>
      <color theme="1"/>
      <name val="Georgia"/>
      <family val="1"/>
      <charset val="162"/>
    </font>
    <font>
      <b/>
      <sz val="11"/>
      <name val="Georgia"/>
      <family val="1"/>
      <charset val="162"/>
    </font>
    <font>
      <b/>
      <sz val="11"/>
      <color theme="1"/>
      <name val="Georgia"/>
      <family val="1"/>
      <charset val="162"/>
    </font>
    <font>
      <sz val="10"/>
      <color theme="1"/>
      <name val="Calibri"/>
      <family val="2"/>
      <scheme val="minor"/>
    </font>
    <font>
      <b/>
      <sz val="16"/>
      <color theme="0"/>
      <name val="Georgia"/>
      <family val="1"/>
      <charset val="162"/>
    </font>
    <font>
      <sz val="10"/>
      <color theme="1"/>
      <name val="Georgia"/>
      <family val="1"/>
      <charset val="162"/>
    </font>
    <font>
      <b/>
      <sz val="10"/>
      <color theme="1"/>
      <name val="Georgia"/>
      <family val="1"/>
      <charset val="162"/>
    </font>
    <font>
      <b/>
      <sz val="10"/>
      <color rgb="FFA32020"/>
      <name val="Georgia"/>
      <family val="1"/>
      <charset val="162"/>
    </font>
    <font>
      <sz val="10"/>
      <color rgb="FFFF0000"/>
      <name val="Georgia"/>
      <family val="1"/>
      <charset val="162"/>
    </font>
    <font>
      <sz val="10"/>
      <color rgb="FFC00000"/>
      <name val="Georgia"/>
      <family val="1"/>
      <charset val="162"/>
    </font>
    <font>
      <i/>
      <sz val="10"/>
      <color theme="1"/>
      <name val="Georgia"/>
      <family val="1"/>
      <charset val="162"/>
    </font>
    <font>
      <b/>
      <i/>
      <sz val="14"/>
      <color theme="0"/>
      <name val="Georgia"/>
      <family val="1"/>
      <charset val="162"/>
    </font>
    <font>
      <sz val="10"/>
      <name val="Georgia"/>
      <family val="1"/>
      <charset val="162"/>
    </font>
    <font>
      <sz val="11"/>
      <name val="Georgia"/>
      <family val="1"/>
      <charset val="162"/>
    </font>
    <font>
      <b/>
      <sz val="12"/>
      <color theme="1"/>
      <name val="Georgia"/>
      <family val="1"/>
      <charset val="162"/>
    </font>
    <font>
      <sz val="12"/>
      <color theme="1"/>
      <name val="Georgia"/>
      <family val="1"/>
      <charset val="162"/>
    </font>
  </fonts>
  <fills count="12">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6" tint="0.59996337778862885"/>
        <bgColor indexed="64"/>
      </patternFill>
    </fill>
    <fill>
      <patternFill patternType="solid">
        <fgColor theme="4" tint="0.79998168889431442"/>
        <bgColor indexed="64"/>
      </patternFill>
    </fill>
    <fill>
      <patternFill patternType="solid">
        <fgColor theme="5" tint="-0.499984740745262"/>
        <bgColor indexed="64"/>
      </patternFill>
    </fill>
    <fill>
      <patternFill patternType="solid">
        <fgColor rgb="FF00206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rgb="FFA32020"/>
      </top>
      <bottom style="medium">
        <color rgb="FFA32020"/>
      </bottom>
      <diagonal/>
    </border>
    <border>
      <left/>
      <right/>
      <top/>
      <bottom style="dotted">
        <color rgb="FFA32020"/>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indexed="64"/>
      </right>
      <top/>
      <bottom style="medium">
        <color indexed="64"/>
      </bottom>
      <diagonal/>
    </border>
  </borders>
  <cellStyleXfs count="2">
    <xf numFmtId="0" fontId="0" fillId="0" borderId="0"/>
    <xf numFmtId="0" fontId="4" fillId="0" borderId="0"/>
  </cellStyleXfs>
  <cellXfs count="119">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horizontal="center" vertical="center" wrapText="1"/>
    </xf>
    <xf numFmtId="0" fontId="1" fillId="5" borderId="0" xfId="0" applyFont="1" applyFill="1" applyBorder="1" applyAlignment="1">
      <alignment horizontal="center" vertical="center"/>
    </xf>
    <xf numFmtId="0" fontId="1" fillId="4" borderId="0" xfId="0" applyFont="1" applyFill="1" applyBorder="1" applyAlignment="1">
      <alignment horizontal="center" vertical="center"/>
    </xf>
    <xf numFmtId="0" fontId="1" fillId="3"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6" borderId="0" xfId="0" applyFont="1" applyFill="1" applyBorder="1" applyAlignment="1">
      <alignment horizontal="center" vertical="center"/>
    </xf>
    <xf numFmtId="0" fontId="1" fillId="0" borderId="0" xfId="0" applyFont="1" applyBorder="1" applyAlignment="1">
      <alignment horizontal="center" vertical="center" wrapText="1"/>
    </xf>
    <xf numFmtId="49" fontId="2" fillId="0" borderId="0" xfId="0" applyNumberFormat="1" applyFont="1" applyFill="1" applyBorder="1" applyAlignment="1" applyProtection="1">
      <alignment horizontal="center" vertical="center" wrapText="1"/>
    </xf>
    <xf numFmtId="0" fontId="1" fillId="0" borderId="0" xfId="0" applyFont="1" applyBorder="1" applyAlignment="1">
      <alignment horizontal="center" vertical="center"/>
    </xf>
    <xf numFmtId="0" fontId="1" fillId="0" borderId="0" xfId="0" applyFont="1" applyAlignment="1">
      <alignment wrapText="1"/>
    </xf>
    <xf numFmtId="0" fontId="3" fillId="0" borderId="0" xfId="0" applyFont="1" applyAlignment="1">
      <alignment horizontal="center" vertical="center"/>
    </xf>
    <xf numFmtId="0" fontId="1" fillId="0" borderId="0" xfId="0" applyFont="1" applyAlignment="1">
      <alignment vertical="center"/>
    </xf>
    <xf numFmtId="0" fontId="3" fillId="7" borderId="1" xfId="0" applyFont="1" applyFill="1" applyBorder="1" applyAlignment="1">
      <alignment horizontal="center" vertical="center" textRotation="90"/>
    </xf>
    <xf numFmtId="0" fontId="3" fillId="7" borderId="1" xfId="0" applyFont="1" applyFill="1" applyBorder="1" applyAlignment="1">
      <alignment horizontal="center" vertical="center" textRotation="90" wrapText="1"/>
    </xf>
    <xf numFmtId="0" fontId="3"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6" fillId="0" borderId="0" xfId="1" applyFont="1" applyAlignment="1">
      <alignment vertical="center"/>
    </xf>
    <xf numFmtId="0" fontId="7" fillId="0" borderId="8" xfId="1" applyFont="1" applyBorder="1" applyAlignment="1">
      <alignment horizontal="left" vertical="center"/>
    </xf>
    <xf numFmtId="0" fontId="5" fillId="11" borderId="0" xfId="1" applyFont="1" applyFill="1" applyAlignment="1">
      <alignment horizontal="center" vertical="center"/>
    </xf>
    <xf numFmtId="0" fontId="7" fillId="0" borderId="0" xfId="1" applyFont="1" applyBorder="1" applyAlignment="1">
      <alignment horizontal="left" vertical="center"/>
    </xf>
    <xf numFmtId="0" fontId="6" fillId="0" borderId="13" xfId="1" applyFont="1" applyBorder="1" applyAlignment="1">
      <alignment vertical="center" wrapText="1"/>
    </xf>
    <xf numFmtId="0" fontId="7" fillId="0" borderId="13" xfId="1" applyFont="1" applyBorder="1" applyAlignment="1">
      <alignment vertical="center" wrapText="1"/>
    </xf>
    <xf numFmtId="0" fontId="9" fillId="0" borderId="13" xfId="1" applyFont="1" applyBorder="1" applyAlignment="1">
      <alignment vertical="center" wrapText="1"/>
    </xf>
    <xf numFmtId="0" fontId="6" fillId="0" borderId="13" xfId="1" applyFont="1" applyBorder="1" applyAlignment="1">
      <alignment vertical="center"/>
    </xf>
    <xf numFmtId="0" fontId="7" fillId="0" borderId="0" xfId="1" applyFont="1" applyAlignment="1">
      <alignment vertical="center" wrapText="1"/>
    </xf>
    <xf numFmtId="0" fontId="6" fillId="0" borderId="0" xfId="1" applyFont="1" applyAlignment="1">
      <alignment vertical="center" wrapText="1"/>
    </xf>
    <xf numFmtId="0" fontId="4" fillId="0" borderId="0" xfId="1" applyAlignment="1">
      <alignment vertical="center"/>
    </xf>
    <xf numFmtId="0" fontId="4" fillId="0" borderId="0" xfId="1"/>
    <xf numFmtId="0" fontId="4" fillId="0" borderId="0" xfId="1" applyAlignment="1">
      <alignment horizontal="left"/>
    </xf>
    <xf numFmtId="0" fontId="7" fillId="0" borderId="8" xfId="1" applyFont="1" applyFill="1" applyBorder="1" applyAlignment="1">
      <alignment horizontal="left" vertical="center"/>
    </xf>
    <xf numFmtId="0" fontId="6" fillId="0" borderId="0" xfId="1" applyFont="1" applyFill="1" applyBorder="1" applyAlignment="1">
      <alignment horizontal="left" vertical="center"/>
    </xf>
    <xf numFmtId="0" fontId="7" fillId="0" borderId="8" xfId="1" applyFont="1" applyFill="1" applyBorder="1" applyAlignment="1">
      <alignment horizontal="left" vertical="center" wrapText="1"/>
    </xf>
    <xf numFmtId="0" fontId="7" fillId="0" borderId="0" xfId="1" applyFont="1" applyBorder="1" applyAlignment="1">
      <alignment horizontal="left" vertical="top"/>
    </xf>
    <xf numFmtId="0" fontId="6" fillId="0" borderId="0" xfId="1" applyFont="1" applyBorder="1" applyAlignment="1">
      <alignment horizontal="left" vertical="top" wrapText="1"/>
    </xf>
    <xf numFmtId="0" fontId="3" fillId="0" borderId="8" xfId="1" applyFont="1" applyFill="1" applyBorder="1" applyAlignment="1">
      <alignment vertical="center" wrapText="1"/>
    </xf>
    <xf numFmtId="0" fontId="7" fillId="0" borderId="0" xfId="1" applyFont="1" applyFill="1" applyAlignment="1">
      <alignment vertical="center"/>
    </xf>
    <xf numFmtId="0" fontId="6" fillId="0" borderId="0" xfId="1" applyFont="1" applyFill="1"/>
    <xf numFmtId="0" fontId="6" fillId="0" borderId="0" xfId="1" applyFont="1"/>
    <xf numFmtId="0" fontId="7" fillId="0" borderId="8" xfId="1" applyFont="1" applyFill="1" applyBorder="1" applyAlignment="1">
      <alignment vertical="center" wrapText="1"/>
    </xf>
    <xf numFmtId="0" fontId="6" fillId="0" borderId="0" xfId="1" applyFont="1" applyFill="1" applyBorder="1" applyAlignment="1">
      <alignment horizontal="left" vertical="center" wrapText="1"/>
    </xf>
    <xf numFmtId="0" fontId="7" fillId="0" borderId="24" xfId="1" applyFont="1" applyFill="1" applyBorder="1" applyAlignment="1">
      <alignment vertical="center" wrapText="1"/>
    </xf>
    <xf numFmtId="0" fontId="8" fillId="0" borderId="12" xfId="1" applyFont="1" applyBorder="1" applyAlignment="1">
      <alignment vertical="center" wrapText="1"/>
    </xf>
    <xf numFmtId="0" fontId="5" fillId="10" borderId="0" xfId="1" applyFont="1" applyFill="1" applyAlignment="1">
      <alignment horizontal="center" vertical="center"/>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5" fillId="11" borderId="0" xfId="1" applyFont="1" applyFill="1" applyAlignment="1">
      <alignment horizontal="center" vertical="center"/>
    </xf>
    <xf numFmtId="0" fontId="12" fillId="5" borderId="14" xfId="1" applyFont="1" applyFill="1" applyBorder="1" applyAlignment="1">
      <alignment horizontal="left" vertical="center"/>
    </xf>
    <xf numFmtId="0" fontId="12" fillId="5" borderId="15" xfId="1" applyFont="1" applyFill="1" applyBorder="1" applyAlignment="1">
      <alignment horizontal="left" vertical="center"/>
    </xf>
    <xf numFmtId="0" fontId="12" fillId="5" borderId="16" xfId="1" applyFont="1" applyFill="1" applyBorder="1" applyAlignment="1">
      <alignment horizontal="left" vertical="center"/>
    </xf>
    <xf numFmtId="0" fontId="13" fillId="0" borderId="9" xfId="1" applyFont="1" applyFill="1" applyBorder="1" applyAlignment="1">
      <alignment horizontal="left" vertical="center" wrapText="1"/>
    </xf>
    <xf numFmtId="0" fontId="13" fillId="0" borderId="10"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6" fillId="0" borderId="9" xfId="1" applyFont="1" applyFill="1" applyBorder="1" applyAlignment="1">
      <alignment horizontal="left" vertical="center" wrapText="1"/>
    </xf>
    <xf numFmtId="0" fontId="6" fillId="0" borderId="10" xfId="1" applyFont="1" applyFill="1" applyBorder="1" applyAlignment="1">
      <alignment horizontal="left" vertical="center" wrapText="1"/>
    </xf>
    <xf numFmtId="0" fontId="6" fillId="0" borderId="11" xfId="1" applyFont="1" applyFill="1" applyBorder="1" applyAlignment="1">
      <alignment horizontal="left" vertical="center" wrapText="1"/>
    </xf>
    <xf numFmtId="0" fontId="1" fillId="0" borderId="17" xfId="1" applyFont="1" applyFill="1" applyBorder="1" applyAlignment="1">
      <alignment horizontal="left" vertical="center" wrapText="1"/>
    </xf>
    <xf numFmtId="0" fontId="1" fillId="0" borderId="18" xfId="1" applyFont="1" applyFill="1" applyBorder="1" applyAlignment="1">
      <alignment horizontal="left" vertical="center" wrapText="1"/>
    </xf>
    <xf numFmtId="0" fontId="1" fillId="0" borderId="19" xfId="1" applyFont="1" applyFill="1" applyBorder="1" applyAlignment="1">
      <alignment horizontal="left" vertical="center" wrapText="1"/>
    </xf>
    <xf numFmtId="0" fontId="1" fillId="0" borderId="9" xfId="1" applyFont="1" applyFill="1" applyBorder="1" applyAlignment="1">
      <alignment horizontal="left" vertical="center" wrapText="1"/>
    </xf>
    <xf numFmtId="0" fontId="1" fillId="0" borderId="10" xfId="1" applyFont="1" applyFill="1" applyBorder="1" applyAlignment="1">
      <alignment horizontal="left" vertical="center" wrapText="1"/>
    </xf>
    <xf numFmtId="0" fontId="1" fillId="0" borderId="11" xfId="1" applyFont="1" applyFill="1" applyBorder="1" applyAlignment="1">
      <alignment horizontal="left" vertical="center" wrapText="1"/>
    </xf>
    <xf numFmtId="0" fontId="1" fillId="0" borderId="20" xfId="1" applyFont="1" applyFill="1" applyBorder="1" applyAlignment="1">
      <alignment horizontal="left" vertical="center" wrapText="1"/>
    </xf>
    <xf numFmtId="0" fontId="6" fillId="0" borderId="21" xfId="1" applyFont="1" applyFill="1" applyBorder="1" applyAlignment="1">
      <alignment horizontal="left" vertical="center" wrapText="1"/>
    </xf>
    <xf numFmtId="0" fontId="6" fillId="0" borderId="22" xfId="1" applyFont="1" applyFill="1" applyBorder="1" applyAlignment="1">
      <alignment horizontal="left" vertical="center" wrapText="1"/>
    </xf>
    <xf numFmtId="0" fontId="6" fillId="0" borderId="23" xfId="1" applyFont="1" applyFill="1" applyBorder="1" applyAlignment="1">
      <alignment horizontal="left" vertical="center" wrapText="1"/>
    </xf>
    <xf numFmtId="0" fontId="14" fillId="0" borderId="9" xfId="1" applyFont="1" applyFill="1" applyBorder="1" applyAlignment="1">
      <alignment horizontal="left" vertical="center" wrapText="1"/>
    </xf>
    <xf numFmtId="0" fontId="1" fillId="9" borderId="0" xfId="0" applyFont="1" applyFill="1" applyAlignment="1">
      <alignment horizontal="center" vertical="center"/>
    </xf>
    <xf numFmtId="0" fontId="1" fillId="8" borderId="0" xfId="0" applyFont="1" applyFill="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49" fontId="2" fillId="0" borderId="2" xfId="0" applyNumberFormat="1" applyFont="1" applyFill="1" applyBorder="1" applyAlignment="1" applyProtection="1">
      <alignment horizontal="center" vertical="center" wrapText="1"/>
    </xf>
    <xf numFmtId="49" fontId="2" fillId="0" borderId="3" xfId="0" applyNumberFormat="1" applyFont="1" applyFill="1" applyBorder="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164" fontId="2" fillId="0" borderId="0" xfId="0" applyNumberFormat="1" applyFont="1" applyFill="1" applyBorder="1" applyAlignment="1">
      <alignment horizontal="center" vertical="center" textRotation="90" wrapText="1"/>
    </xf>
    <xf numFmtId="0" fontId="1" fillId="0" borderId="1" xfId="0" applyFont="1" applyBorder="1" applyAlignment="1">
      <alignment horizontal="center" vertical="center" textRotation="90"/>
    </xf>
    <xf numFmtId="0" fontId="1" fillId="0" borderId="1" xfId="0" applyFont="1" applyBorder="1" applyAlignment="1">
      <alignment horizontal="center" vertical="center" wrapText="1"/>
    </xf>
    <xf numFmtId="0" fontId="3" fillId="7" borderId="1" xfId="0" applyFont="1" applyFill="1" applyBorder="1" applyAlignment="1">
      <alignment horizontal="center" vertical="center"/>
    </xf>
    <xf numFmtId="0" fontId="1" fillId="0" borderId="1" xfId="0" applyFont="1" applyBorder="1" applyAlignment="1">
      <alignment horizontal="center" vertical="center" textRotation="90" wrapText="1"/>
    </xf>
    <xf numFmtId="0" fontId="15" fillId="0" borderId="0" xfId="1" applyFont="1" applyAlignment="1">
      <alignment horizontal="center"/>
    </xf>
    <xf numFmtId="0" fontId="16" fillId="0" borderId="0" xfId="1" applyFont="1"/>
    <xf numFmtId="0" fontId="4" fillId="0" borderId="21" xfId="1" applyBorder="1"/>
    <xf numFmtId="0" fontId="4" fillId="0" borderId="22" xfId="1" applyBorder="1"/>
    <xf numFmtId="0" fontId="4" fillId="0" borderId="23" xfId="1" applyBorder="1"/>
    <xf numFmtId="0" fontId="7" fillId="0" borderId="25" xfId="1" applyFont="1" applyBorder="1" applyAlignment="1">
      <alignment horizontal="center" vertical="center" textRotation="90"/>
    </xf>
    <xf numFmtId="0" fontId="6" fillId="0" borderId="0" xfId="1" applyFont="1" applyBorder="1" applyAlignment="1">
      <alignment horizontal="center"/>
    </xf>
    <xf numFmtId="0" fontId="1" fillId="2" borderId="0" xfId="1" applyFont="1" applyFill="1" applyBorder="1" applyAlignment="1">
      <alignment vertical="center"/>
    </xf>
    <xf numFmtId="0" fontId="1" fillId="3" borderId="0" xfId="1" applyFont="1" applyFill="1" applyBorder="1" applyAlignment="1">
      <alignment vertical="center"/>
    </xf>
    <xf numFmtId="0" fontId="1" fillId="4" borderId="0" xfId="1" applyFont="1" applyFill="1" applyBorder="1" applyAlignment="1">
      <alignment vertical="center"/>
    </xf>
    <xf numFmtId="0" fontId="1" fillId="5" borderId="0" xfId="1" applyFont="1" applyFill="1" applyBorder="1" applyAlignment="1">
      <alignment vertical="center"/>
    </xf>
    <xf numFmtId="0" fontId="1" fillId="5" borderId="0" xfId="1" applyFont="1" applyFill="1" applyBorder="1" applyAlignment="1">
      <alignment horizontal="center" vertical="center"/>
    </xf>
    <xf numFmtId="0" fontId="1" fillId="0" borderId="26" xfId="1" applyFont="1" applyBorder="1"/>
    <xf numFmtId="0" fontId="1" fillId="4" borderId="0" xfId="1" applyFont="1" applyFill="1" applyBorder="1" applyAlignment="1">
      <alignment horizontal="center" vertical="center"/>
    </xf>
    <xf numFmtId="0" fontId="1" fillId="3" borderId="0" xfId="1" applyFont="1" applyFill="1" applyBorder="1" applyAlignment="1">
      <alignment horizontal="center" vertical="center"/>
    </xf>
    <xf numFmtId="0" fontId="1" fillId="6" borderId="0" xfId="1" applyFont="1" applyFill="1" applyBorder="1" applyAlignment="1">
      <alignment vertical="center"/>
    </xf>
    <xf numFmtId="0" fontId="1" fillId="2" borderId="0" xfId="1" applyFont="1" applyFill="1" applyBorder="1" applyAlignment="1">
      <alignment horizontal="center" vertical="center"/>
    </xf>
    <xf numFmtId="0" fontId="1" fillId="6" borderId="0" xfId="1" applyFont="1" applyFill="1" applyBorder="1" applyAlignment="1">
      <alignment horizontal="center" vertical="center"/>
    </xf>
    <xf numFmtId="0" fontId="4" fillId="0" borderId="25" xfId="1" applyBorder="1"/>
    <xf numFmtId="0" fontId="1" fillId="0" borderId="0" xfId="1" applyFont="1" applyBorder="1"/>
    <xf numFmtId="0" fontId="4" fillId="0" borderId="27" xfId="1" applyBorder="1"/>
    <xf numFmtId="0" fontId="4" fillId="0" borderId="28" xfId="1" applyBorder="1"/>
    <xf numFmtId="0" fontId="7" fillId="0" borderId="28" xfId="1" applyFont="1" applyBorder="1" applyAlignment="1">
      <alignment horizontal="center"/>
    </xf>
    <xf numFmtId="0" fontId="4" fillId="0" borderId="29" xfId="1" applyBorder="1"/>
    <xf numFmtId="0" fontId="16" fillId="0" borderId="21" xfId="1" applyFont="1" applyBorder="1"/>
    <xf numFmtId="0" fontId="16" fillId="0" borderId="23" xfId="1" applyFont="1" applyBorder="1"/>
    <xf numFmtId="0" fontId="14" fillId="0" borderId="0" xfId="1" applyFont="1" applyFill="1" applyBorder="1" applyAlignment="1">
      <alignment horizontal="left" vertical="center" wrapText="1"/>
    </xf>
    <xf numFmtId="0" fontId="14" fillId="0" borderId="0" xfId="1" applyFont="1" applyFill="1" applyBorder="1" applyAlignment="1">
      <alignment vertical="center" wrapText="1"/>
    </xf>
    <xf numFmtId="0" fontId="3" fillId="0" borderId="25" xfId="1" applyFont="1" applyBorder="1" applyAlignment="1">
      <alignment horizontal="center"/>
    </xf>
    <xf numFmtId="0" fontId="3" fillId="0" borderId="26" xfId="1" applyFont="1" applyBorder="1" applyAlignment="1">
      <alignment horizontal="center"/>
    </xf>
    <xf numFmtId="0" fontId="16" fillId="0" borderId="25" xfId="1" applyFont="1" applyBorder="1"/>
    <xf numFmtId="0" fontId="16" fillId="0" borderId="26" xfId="1" applyFont="1" applyBorder="1"/>
    <xf numFmtId="0" fontId="16" fillId="0" borderId="25" xfId="1" applyFont="1" applyBorder="1" applyAlignment="1">
      <alignment horizontal="left" indent="1"/>
    </xf>
    <xf numFmtId="0" fontId="16" fillId="0" borderId="27" xfId="1" applyFont="1" applyBorder="1"/>
    <xf numFmtId="0" fontId="16" fillId="0" borderId="29" xfId="1" applyFont="1" applyBorder="1"/>
  </cellXfs>
  <cellStyles count="2">
    <cellStyle name="Normal" xfId="0" builtinId="0"/>
    <cellStyle name="Normal 2" xfId="1" xr:uid="{02A56D90-43CD-49BF-B06A-40FE6356EDEB}"/>
  </cellStyles>
  <dxfs count="1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s>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213633</xdr:colOff>
      <xdr:row>7</xdr:row>
      <xdr:rowOff>250372</xdr:rowOff>
    </xdr:from>
    <xdr:to>
      <xdr:col>4</xdr:col>
      <xdr:colOff>527398</xdr:colOff>
      <xdr:row>8</xdr:row>
      <xdr:rowOff>152400</xdr:rowOff>
    </xdr:to>
    <xdr:sp macro="" textlink="">
      <xdr:nvSpPr>
        <xdr:cNvPr id="2" name="Right Arrow 1">
          <a:extLst>
            <a:ext uri="{FF2B5EF4-FFF2-40B4-BE49-F238E27FC236}">
              <a16:creationId xmlns:a16="http://schemas.microsoft.com/office/drawing/2014/main" id="{A1690995-4CD6-412E-80C6-14C5086E7E10}"/>
            </a:ext>
          </a:extLst>
        </xdr:cNvPr>
        <xdr:cNvSpPr/>
      </xdr:nvSpPr>
      <xdr:spPr bwMode="ltGray">
        <a:xfrm>
          <a:off x="6538233" y="3726997"/>
          <a:ext cx="313765" cy="216353"/>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220980</xdr:colOff>
      <xdr:row>20</xdr:row>
      <xdr:rowOff>99060</xdr:rowOff>
    </xdr:from>
    <xdr:to>
      <xdr:col>4</xdr:col>
      <xdr:colOff>853440</xdr:colOff>
      <xdr:row>22</xdr:row>
      <xdr:rowOff>76200</xdr:rowOff>
    </xdr:to>
    <xdr:sp macro="" textlink="">
      <xdr:nvSpPr>
        <xdr:cNvPr id="2" name="Oval 1">
          <a:extLst>
            <a:ext uri="{FF2B5EF4-FFF2-40B4-BE49-F238E27FC236}">
              <a16:creationId xmlns:a16="http://schemas.microsoft.com/office/drawing/2014/main" id="{D72271DD-C5B1-47C3-97D9-788592A190B8}"/>
            </a:ext>
          </a:extLst>
        </xdr:cNvPr>
        <xdr:cNvSpPr/>
      </xdr:nvSpPr>
      <xdr:spPr>
        <a:xfrm>
          <a:off x="2792730" y="4756785"/>
          <a:ext cx="632460" cy="358140"/>
        </a:xfrm>
        <a:prstGeom prst="ellipse">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C</a:t>
          </a:r>
          <a:endParaRPr lang="en-US" sz="1200">
            <a:latin typeface="Georgia" panose="02040502050405020303" pitchFamily="18" charset="0"/>
          </a:endParaRPr>
        </a:p>
      </xdr:txBody>
    </xdr:sp>
    <xdr:clientData/>
  </xdr:twoCellAnchor>
  <xdr:twoCellAnchor>
    <xdr:from>
      <xdr:col>4</xdr:col>
      <xdr:colOff>251460</xdr:colOff>
      <xdr:row>23</xdr:row>
      <xdr:rowOff>99060</xdr:rowOff>
    </xdr:from>
    <xdr:to>
      <xdr:col>4</xdr:col>
      <xdr:colOff>853440</xdr:colOff>
      <xdr:row>25</xdr:row>
      <xdr:rowOff>106680</xdr:rowOff>
    </xdr:to>
    <xdr:sp macro="" textlink="">
      <xdr:nvSpPr>
        <xdr:cNvPr id="3" name="Oval 2">
          <a:extLst>
            <a:ext uri="{FF2B5EF4-FFF2-40B4-BE49-F238E27FC236}">
              <a16:creationId xmlns:a16="http://schemas.microsoft.com/office/drawing/2014/main" id="{F8672B16-FF3A-48DD-8AEA-3A0495256ECE}"/>
            </a:ext>
          </a:extLst>
        </xdr:cNvPr>
        <xdr:cNvSpPr/>
      </xdr:nvSpPr>
      <xdr:spPr>
        <a:xfrm>
          <a:off x="2823210" y="5328285"/>
          <a:ext cx="601980" cy="388620"/>
        </a:xfrm>
        <a:prstGeom prst="ellipse">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D</a:t>
          </a:r>
          <a:endParaRPr lang="en-US" sz="1200">
            <a:latin typeface="Georgia" panose="02040502050405020303" pitchFamily="18" charset="0"/>
          </a:endParaRPr>
        </a:p>
      </xdr:txBody>
    </xdr:sp>
    <xdr:clientData/>
  </xdr:twoCellAnchor>
  <xdr:twoCellAnchor>
    <xdr:from>
      <xdr:col>4</xdr:col>
      <xdr:colOff>210537</xdr:colOff>
      <xdr:row>14</xdr:row>
      <xdr:rowOff>38100</xdr:rowOff>
    </xdr:from>
    <xdr:to>
      <xdr:col>4</xdr:col>
      <xdr:colOff>835377</xdr:colOff>
      <xdr:row>16</xdr:row>
      <xdr:rowOff>53340</xdr:rowOff>
    </xdr:to>
    <xdr:sp macro="" textlink="">
      <xdr:nvSpPr>
        <xdr:cNvPr id="4" name="Oval 3">
          <a:extLst>
            <a:ext uri="{FF2B5EF4-FFF2-40B4-BE49-F238E27FC236}">
              <a16:creationId xmlns:a16="http://schemas.microsoft.com/office/drawing/2014/main" id="{1D313C12-2438-47E0-A3F0-83AE077E06C8}"/>
            </a:ext>
          </a:extLst>
        </xdr:cNvPr>
        <xdr:cNvSpPr/>
      </xdr:nvSpPr>
      <xdr:spPr>
        <a:xfrm>
          <a:off x="2782287" y="3267075"/>
          <a:ext cx="624840" cy="491490"/>
        </a:xfrm>
        <a:prstGeom prst="ellipse">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A</a:t>
          </a:r>
          <a:endParaRPr lang="en-US" sz="1200">
            <a:latin typeface="Georgia" panose="02040502050405020303" pitchFamily="18" charset="0"/>
          </a:endParaRPr>
        </a:p>
      </xdr:txBody>
    </xdr:sp>
    <xdr:clientData/>
  </xdr:twoCellAnchor>
  <xdr:twoCellAnchor>
    <xdr:from>
      <xdr:col>4</xdr:col>
      <xdr:colOff>199954</xdr:colOff>
      <xdr:row>17</xdr:row>
      <xdr:rowOff>144992</xdr:rowOff>
    </xdr:from>
    <xdr:to>
      <xdr:col>4</xdr:col>
      <xdr:colOff>824794</xdr:colOff>
      <xdr:row>19</xdr:row>
      <xdr:rowOff>7832</xdr:rowOff>
    </xdr:to>
    <xdr:sp macro="" textlink="">
      <xdr:nvSpPr>
        <xdr:cNvPr id="5" name="Oval 4">
          <a:extLst>
            <a:ext uri="{FF2B5EF4-FFF2-40B4-BE49-F238E27FC236}">
              <a16:creationId xmlns:a16="http://schemas.microsoft.com/office/drawing/2014/main" id="{A989D639-D008-4821-8CD3-3DC284ED9897}"/>
            </a:ext>
          </a:extLst>
        </xdr:cNvPr>
        <xdr:cNvSpPr/>
      </xdr:nvSpPr>
      <xdr:spPr>
        <a:xfrm>
          <a:off x="2771704" y="4078817"/>
          <a:ext cx="624840" cy="396240"/>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B</a:t>
          </a:r>
          <a:endParaRPr lang="en-US" sz="1200">
            <a:latin typeface="Georgia" panose="02040502050405020303" pitchFamily="18" charset="0"/>
          </a:endParaRPr>
        </a:p>
      </xdr:txBody>
    </xdr:sp>
    <xdr:clientData/>
  </xdr:twoCellAnchor>
  <xdr:twoCellAnchor>
    <xdr:from>
      <xdr:col>4</xdr:col>
      <xdr:colOff>247650</xdr:colOff>
      <xdr:row>26</xdr:row>
      <xdr:rowOff>89535</xdr:rowOff>
    </xdr:from>
    <xdr:to>
      <xdr:col>4</xdr:col>
      <xdr:colOff>849630</xdr:colOff>
      <xdr:row>28</xdr:row>
      <xdr:rowOff>87630</xdr:rowOff>
    </xdr:to>
    <xdr:sp macro="" textlink="">
      <xdr:nvSpPr>
        <xdr:cNvPr id="6" name="Oval 5">
          <a:extLst>
            <a:ext uri="{FF2B5EF4-FFF2-40B4-BE49-F238E27FC236}">
              <a16:creationId xmlns:a16="http://schemas.microsoft.com/office/drawing/2014/main" id="{424FB193-0D3B-4021-BE3F-7B42546C8781}"/>
            </a:ext>
          </a:extLst>
        </xdr:cNvPr>
        <xdr:cNvSpPr/>
      </xdr:nvSpPr>
      <xdr:spPr>
        <a:xfrm>
          <a:off x="2819400" y="5890260"/>
          <a:ext cx="601980" cy="464820"/>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E</a:t>
          </a:r>
          <a:endParaRPr lang="en-US" sz="1200">
            <a:latin typeface="Georgia" panose="020405020504050203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B68C3-3C54-4619-A2C3-E72FDB07EC79}">
  <dimension ref="A1:F21"/>
  <sheetViews>
    <sheetView showGridLines="0" topLeftCell="A4" zoomScale="80" zoomScaleNormal="80" workbookViewId="0">
      <selection activeCell="A5" sqref="A5:D5"/>
    </sheetView>
  </sheetViews>
  <sheetFormatPr defaultColWidth="8.85546875" defaultRowHeight="12.75" x14ac:dyDescent="0.25"/>
  <cols>
    <col min="1" max="1" width="22.5703125" style="19" bestFit="1" customWidth="1"/>
    <col min="2" max="2" width="22.42578125" style="19" customWidth="1"/>
    <col min="3" max="3" width="26.42578125" style="19" customWidth="1"/>
    <col min="4" max="4" width="23.42578125" style="19" customWidth="1"/>
    <col min="5" max="5" width="8.85546875" style="19"/>
    <col min="6" max="6" width="65.7109375" style="19" customWidth="1"/>
    <col min="7" max="16384" width="8.85546875" style="19"/>
  </cols>
  <sheetData>
    <row r="1" spans="1:6" ht="20.25" x14ac:dyDescent="0.25">
      <c r="A1" s="45" t="s">
        <v>36</v>
      </c>
      <c r="B1" s="45"/>
      <c r="C1" s="45"/>
      <c r="D1" s="45"/>
    </row>
    <row r="2" spans="1:6" ht="13.5" thickBot="1" x14ac:dyDescent="0.3"/>
    <row r="3" spans="1:6" ht="180.6" customHeight="1" thickBot="1" x14ac:dyDescent="0.3">
      <c r="A3" s="20" t="s">
        <v>37</v>
      </c>
      <c r="B3" s="46" t="s">
        <v>38</v>
      </c>
      <c r="C3" s="47"/>
      <c r="D3" s="48"/>
    </row>
    <row r="5" spans="1:6" ht="20.25" x14ac:dyDescent="0.25">
      <c r="A5" s="49" t="s">
        <v>39</v>
      </c>
      <c r="B5" s="49"/>
      <c r="C5" s="49"/>
      <c r="D5" s="49"/>
      <c r="F5" s="21" t="s">
        <v>40</v>
      </c>
    </row>
    <row r="6" spans="1:6" ht="13.5" thickBot="1" x14ac:dyDescent="0.3">
      <c r="A6" s="22"/>
      <c r="B6" s="22"/>
      <c r="C6" s="22"/>
      <c r="D6" s="22"/>
    </row>
    <row r="7" spans="1:6" ht="13.5" thickBot="1" x14ac:dyDescent="0.3">
      <c r="A7" s="44" t="s">
        <v>41</v>
      </c>
      <c r="B7" s="44"/>
      <c r="C7" s="44"/>
      <c r="D7" s="44"/>
      <c r="F7" s="23"/>
    </row>
    <row r="8" spans="1:6" ht="25.15" customHeight="1" x14ac:dyDescent="0.25">
      <c r="A8" s="24" t="s">
        <v>42</v>
      </c>
      <c r="B8" s="25"/>
      <c r="C8" s="24"/>
      <c r="D8" s="24"/>
      <c r="F8" s="26" t="s">
        <v>43</v>
      </c>
    </row>
    <row r="9" spans="1:6" ht="25.15" customHeight="1" x14ac:dyDescent="0.25">
      <c r="A9" s="24" t="s">
        <v>44</v>
      </c>
      <c r="B9" s="25"/>
      <c r="C9" s="24"/>
      <c r="D9" s="24"/>
      <c r="F9" s="23" t="s">
        <v>45</v>
      </c>
    </row>
    <row r="10" spans="1:6" ht="13.5" thickBot="1" x14ac:dyDescent="0.3">
      <c r="A10" s="27"/>
      <c r="B10" s="28"/>
      <c r="C10" s="28"/>
      <c r="D10" s="28"/>
    </row>
    <row r="11" spans="1:6" ht="13.5" thickBot="1" x14ac:dyDescent="0.3">
      <c r="A11" s="44" t="s">
        <v>46</v>
      </c>
      <c r="B11" s="44"/>
      <c r="C11" s="44"/>
      <c r="D11" s="44"/>
      <c r="F11" s="23"/>
    </row>
    <row r="12" spans="1:6" ht="52.15" customHeight="1" x14ac:dyDescent="0.25">
      <c r="A12" s="24" t="s">
        <v>47</v>
      </c>
      <c r="B12" s="24" t="s">
        <v>48</v>
      </c>
      <c r="C12" s="24" t="s">
        <v>49</v>
      </c>
      <c r="D12" s="24" t="s">
        <v>50</v>
      </c>
      <c r="F12" s="23" t="s">
        <v>51</v>
      </c>
    </row>
    <row r="13" spans="1:6" x14ac:dyDescent="0.25">
      <c r="A13" s="23" t="s">
        <v>52</v>
      </c>
      <c r="B13" s="23"/>
      <c r="C13" s="23"/>
      <c r="D13" s="23"/>
    </row>
    <row r="14" spans="1:6" x14ac:dyDescent="0.25">
      <c r="A14" s="24"/>
      <c r="B14" s="23"/>
      <c r="C14" s="23"/>
      <c r="D14" s="23"/>
    </row>
    <row r="15" spans="1:6" x14ac:dyDescent="0.25">
      <c r="A15" s="24"/>
      <c r="B15" s="23"/>
      <c r="C15" s="23"/>
      <c r="D15" s="23"/>
    </row>
    <row r="16" spans="1:6" ht="13.5" thickBot="1" x14ac:dyDescent="0.3">
      <c r="A16" s="27"/>
      <c r="B16" s="28"/>
      <c r="C16" s="28"/>
      <c r="D16" s="28"/>
    </row>
    <row r="17" spans="1:6" ht="13.5" thickBot="1" x14ac:dyDescent="0.3">
      <c r="A17" s="44" t="s">
        <v>53</v>
      </c>
      <c r="B17" s="44"/>
      <c r="C17" s="44"/>
      <c r="D17" s="44"/>
      <c r="F17" s="23"/>
    </row>
    <row r="18" spans="1:6" ht="60" customHeight="1" x14ac:dyDescent="0.25">
      <c r="A18" s="24" t="s">
        <v>47</v>
      </c>
      <c r="B18" s="24" t="s">
        <v>48</v>
      </c>
      <c r="C18" s="24" t="s">
        <v>49</v>
      </c>
      <c r="D18" s="24" t="s">
        <v>54</v>
      </c>
      <c r="F18" s="23" t="s">
        <v>55</v>
      </c>
    </row>
    <row r="19" spans="1:6" x14ac:dyDescent="0.25">
      <c r="A19" s="23" t="s">
        <v>52</v>
      </c>
      <c r="B19" s="23"/>
      <c r="C19" s="23"/>
      <c r="D19" s="23"/>
    </row>
    <row r="20" spans="1:6" x14ac:dyDescent="0.25">
      <c r="A20" s="24"/>
      <c r="B20" s="23"/>
      <c r="C20" s="23"/>
      <c r="D20" s="23"/>
    </row>
    <row r="21" spans="1:6" x14ac:dyDescent="0.25">
      <c r="A21" s="24"/>
      <c r="B21" s="23"/>
      <c r="C21" s="23"/>
      <c r="D21" s="23"/>
    </row>
  </sheetData>
  <mergeCells count="6">
    <mergeCell ref="A17:D17"/>
    <mergeCell ref="A1:D1"/>
    <mergeCell ref="B3:D3"/>
    <mergeCell ref="A5:D5"/>
    <mergeCell ref="A7:D7"/>
    <mergeCell ref="A11:D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54088-7B73-4E85-935C-D7FDEB65133A}">
  <sheetPr>
    <pageSetUpPr fitToPage="1"/>
  </sheetPr>
  <dimension ref="B1:G32"/>
  <sheetViews>
    <sheetView showGridLines="0" topLeftCell="A14" zoomScaleNormal="100" workbookViewId="0">
      <selection activeCell="C11" sqref="C11:E11"/>
    </sheetView>
  </sheetViews>
  <sheetFormatPr defaultColWidth="8.85546875" defaultRowHeight="12.75" x14ac:dyDescent="0.2"/>
  <cols>
    <col min="1" max="1" width="2.7109375" style="30" customWidth="1"/>
    <col min="2" max="2" width="37.7109375" style="31" customWidth="1"/>
    <col min="3" max="4" width="26" style="31" customWidth="1"/>
    <col min="5" max="5" width="81.42578125" style="31" customWidth="1"/>
    <col min="6" max="6" width="13.140625" style="29" bestFit="1" customWidth="1"/>
    <col min="7" max="16384" width="8.85546875" style="30"/>
  </cols>
  <sheetData>
    <row r="1" spans="2:7" ht="20.25" x14ac:dyDescent="0.2">
      <c r="B1" s="49" t="s">
        <v>56</v>
      </c>
      <c r="C1" s="49"/>
      <c r="D1" s="49"/>
      <c r="E1" s="49"/>
    </row>
    <row r="2" spans="2:7" ht="13.5" thickBot="1" x14ac:dyDescent="0.25"/>
    <row r="3" spans="2:7" ht="18.75" thickBot="1" x14ac:dyDescent="0.25">
      <c r="B3" s="50" t="s">
        <v>67</v>
      </c>
      <c r="C3" s="51"/>
      <c r="D3" s="51"/>
      <c r="E3" s="52"/>
    </row>
    <row r="4" spans="2:7" ht="13.5" thickBot="1" x14ac:dyDescent="0.25"/>
    <row r="5" spans="2:7" s="40" customFormat="1" ht="49.15" customHeight="1" thickBot="1" x14ac:dyDescent="0.25">
      <c r="B5" s="32" t="s">
        <v>0</v>
      </c>
      <c r="C5" s="53" t="s">
        <v>76</v>
      </c>
      <c r="D5" s="54"/>
      <c r="E5" s="55"/>
      <c r="F5" s="38"/>
      <c r="G5" s="39"/>
    </row>
    <row r="6" spans="2:7" s="40" customFormat="1" ht="49.15" customHeight="1" thickBot="1" x14ac:dyDescent="0.25">
      <c r="B6" s="32" t="s">
        <v>1</v>
      </c>
      <c r="C6" s="53" t="s">
        <v>60</v>
      </c>
      <c r="D6" s="54"/>
      <c r="E6" s="55"/>
      <c r="F6" s="38"/>
      <c r="G6" s="39"/>
    </row>
    <row r="7" spans="2:7" s="40" customFormat="1" ht="49.15" customHeight="1" thickBot="1" x14ac:dyDescent="0.25">
      <c r="B7" s="32" t="s">
        <v>2</v>
      </c>
      <c r="C7" s="53" t="s">
        <v>61</v>
      </c>
      <c r="D7" s="54"/>
      <c r="E7" s="55"/>
      <c r="F7" s="38"/>
      <c r="G7" s="39"/>
    </row>
    <row r="8" spans="2:7" s="40" customFormat="1" ht="49.15" customHeight="1" thickBot="1" x14ac:dyDescent="0.25">
      <c r="B8" s="32" t="s">
        <v>3</v>
      </c>
      <c r="C8" s="53" t="s">
        <v>62</v>
      </c>
      <c r="D8" s="54"/>
      <c r="E8" s="55"/>
      <c r="F8" s="38"/>
      <c r="G8" s="39"/>
    </row>
    <row r="9" spans="2:7" s="40" customFormat="1" ht="49.15" customHeight="1" thickBot="1" x14ac:dyDescent="0.25">
      <c r="B9" s="32" t="s">
        <v>4</v>
      </c>
      <c r="C9" s="53" t="s">
        <v>63</v>
      </c>
      <c r="D9" s="54"/>
      <c r="E9" s="55"/>
      <c r="F9" s="38"/>
      <c r="G9" s="39"/>
    </row>
    <row r="10" spans="2:7" s="40" customFormat="1" ht="49.9" customHeight="1" thickBot="1" x14ac:dyDescent="0.25">
      <c r="B10" s="32" t="s">
        <v>6</v>
      </c>
      <c r="C10" s="56" t="s">
        <v>57</v>
      </c>
      <c r="D10" s="57"/>
      <c r="E10" s="58"/>
      <c r="F10" s="33"/>
      <c r="G10" s="39"/>
    </row>
    <row r="11" spans="2:7" s="40" customFormat="1" ht="126" customHeight="1" thickBot="1" x14ac:dyDescent="0.25">
      <c r="B11" s="34" t="s">
        <v>58</v>
      </c>
      <c r="C11" s="56" t="s">
        <v>96</v>
      </c>
      <c r="D11" s="57"/>
      <c r="E11" s="58"/>
      <c r="F11" s="33"/>
      <c r="G11" s="39"/>
    </row>
    <row r="12" spans="2:7" s="40" customFormat="1" ht="33.6" customHeight="1" thickBot="1" x14ac:dyDescent="0.25">
      <c r="B12" s="34" t="s">
        <v>7</v>
      </c>
      <c r="C12" s="56" t="s">
        <v>59</v>
      </c>
      <c r="D12" s="57"/>
      <c r="E12" s="58"/>
      <c r="F12" s="33"/>
      <c r="G12" s="39"/>
    </row>
    <row r="13" spans="2:7" s="40" customFormat="1" ht="33.6" customHeight="1" thickBot="1" x14ac:dyDescent="0.25">
      <c r="B13" s="34" t="s">
        <v>8</v>
      </c>
      <c r="C13" s="56" t="s">
        <v>77</v>
      </c>
      <c r="D13" s="57"/>
      <c r="E13" s="58"/>
      <c r="F13" s="33"/>
      <c r="G13" s="39"/>
    </row>
    <row r="14" spans="2:7" s="40" customFormat="1" ht="33.6" customHeight="1" thickBot="1" x14ac:dyDescent="0.25">
      <c r="B14" s="34" t="s">
        <v>11</v>
      </c>
      <c r="C14" s="56" t="s">
        <v>64</v>
      </c>
      <c r="D14" s="57"/>
      <c r="E14" s="58"/>
      <c r="F14" s="33"/>
      <c r="G14" s="39"/>
    </row>
    <row r="15" spans="2:7" s="40" customFormat="1" ht="33.6" customHeight="1" thickBot="1" x14ac:dyDescent="0.25">
      <c r="B15" s="34" t="s">
        <v>10</v>
      </c>
      <c r="C15" s="56" t="s">
        <v>65</v>
      </c>
      <c r="D15" s="57"/>
      <c r="E15" s="58"/>
      <c r="F15" s="33"/>
      <c r="G15" s="39"/>
    </row>
    <row r="16" spans="2:7" s="40" customFormat="1" ht="33.6" customHeight="1" thickBot="1" x14ac:dyDescent="0.25">
      <c r="B16" s="34" t="s">
        <v>9</v>
      </c>
      <c r="C16" s="56" t="s">
        <v>66</v>
      </c>
      <c r="D16" s="57"/>
      <c r="E16" s="58"/>
      <c r="F16" s="33"/>
      <c r="G16" s="39"/>
    </row>
    <row r="17" spans="2:7" s="40" customFormat="1" ht="33.6" customHeight="1" thickBot="1" x14ac:dyDescent="0.25">
      <c r="B17" s="34" t="s">
        <v>12</v>
      </c>
      <c r="C17" s="56" t="s">
        <v>68</v>
      </c>
      <c r="D17" s="57"/>
      <c r="E17" s="58"/>
      <c r="F17" s="33"/>
      <c r="G17" s="39"/>
    </row>
    <row r="18" spans="2:7" s="40" customFormat="1" ht="33.6" customHeight="1" thickBot="1" x14ac:dyDescent="0.25">
      <c r="B18" s="37" t="s">
        <v>25</v>
      </c>
      <c r="C18" s="62" t="s">
        <v>69</v>
      </c>
      <c r="D18" s="63"/>
      <c r="E18" s="64"/>
      <c r="F18" s="33"/>
      <c r="G18" s="39"/>
    </row>
    <row r="19" spans="2:7" s="40" customFormat="1" ht="33.6" customHeight="1" thickBot="1" x14ac:dyDescent="0.25">
      <c r="B19" s="37" t="s">
        <v>26</v>
      </c>
      <c r="C19" s="59" t="s">
        <v>70</v>
      </c>
      <c r="D19" s="60"/>
      <c r="E19" s="61"/>
      <c r="F19" s="33"/>
      <c r="G19" s="39"/>
    </row>
    <row r="20" spans="2:7" s="40" customFormat="1" ht="108.75" customHeight="1" thickBot="1" x14ac:dyDescent="0.25">
      <c r="B20" s="37" t="s">
        <v>30</v>
      </c>
      <c r="C20" s="62" t="s">
        <v>79</v>
      </c>
      <c r="D20" s="63"/>
      <c r="E20" s="64"/>
      <c r="F20" s="33"/>
      <c r="G20" s="39"/>
    </row>
    <row r="21" spans="2:7" s="40" customFormat="1" ht="73.5" customHeight="1" thickBot="1" x14ac:dyDescent="0.25">
      <c r="B21" s="37" t="s">
        <v>71</v>
      </c>
      <c r="C21" s="62" t="s">
        <v>78</v>
      </c>
      <c r="D21" s="63"/>
      <c r="E21" s="64"/>
      <c r="F21" s="33"/>
      <c r="G21" s="39"/>
    </row>
    <row r="22" spans="2:7" s="40" customFormat="1" ht="108" customHeight="1" thickBot="1" x14ac:dyDescent="0.25">
      <c r="B22" s="37" t="s">
        <v>72</v>
      </c>
      <c r="C22" s="69" t="s">
        <v>73</v>
      </c>
      <c r="D22" s="63"/>
      <c r="E22" s="64"/>
      <c r="F22" s="33"/>
      <c r="G22" s="39"/>
    </row>
    <row r="23" spans="2:7" s="40" customFormat="1" ht="62.25" customHeight="1" thickBot="1" x14ac:dyDescent="0.25">
      <c r="B23" s="34" t="s">
        <v>27</v>
      </c>
      <c r="C23" s="56" t="s">
        <v>74</v>
      </c>
      <c r="D23" s="57"/>
      <c r="E23" s="58"/>
      <c r="F23" s="33"/>
      <c r="G23" s="39"/>
    </row>
    <row r="24" spans="2:7" s="40" customFormat="1" ht="54.75" customHeight="1" thickBot="1" x14ac:dyDescent="0.25">
      <c r="B24" s="34" t="s">
        <v>28</v>
      </c>
      <c r="C24" s="56" t="s">
        <v>75</v>
      </c>
      <c r="D24" s="57"/>
      <c r="E24" s="58"/>
      <c r="F24" s="33"/>
      <c r="G24" s="39"/>
    </row>
    <row r="25" spans="2:7" s="40" customFormat="1" ht="71.25" customHeight="1" thickBot="1" x14ac:dyDescent="0.25">
      <c r="B25" s="37" t="s">
        <v>32</v>
      </c>
      <c r="C25" s="62" t="s">
        <v>81</v>
      </c>
      <c r="D25" s="63"/>
      <c r="E25" s="64"/>
      <c r="F25" s="33"/>
      <c r="G25" s="39"/>
    </row>
    <row r="26" spans="2:7" s="40" customFormat="1" ht="54.75" customHeight="1" thickBot="1" x14ac:dyDescent="0.25">
      <c r="B26" s="37" t="s">
        <v>82</v>
      </c>
      <c r="C26" s="65" t="s">
        <v>80</v>
      </c>
      <c r="D26" s="60"/>
      <c r="E26" s="61"/>
      <c r="F26" s="33"/>
      <c r="G26" s="39"/>
    </row>
    <row r="27" spans="2:7" s="40" customFormat="1" ht="32.25" customHeight="1" thickBot="1" x14ac:dyDescent="0.25">
      <c r="B27" s="41" t="s">
        <v>83</v>
      </c>
      <c r="C27" s="56" t="s">
        <v>88</v>
      </c>
      <c r="D27" s="57"/>
      <c r="E27" s="58"/>
      <c r="F27" s="33"/>
      <c r="G27" s="39"/>
    </row>
    <row r="28" spans="2:7" s="40" customFormat="1" ht="54.75" customHeight="1" thickBot="1" x14ac:dyDescent="0.25">
      <c r="B28" s="41" t="s">
        <v>86</v>
      </c>
      <c r="C28" s="53" t="s">
        <v>87</v>
      </c>
      <c r="D28" s="54"/>
      <c r="E28" s="55"/>
      <c r="F28" s="33"/>
      <c r="G28" s="39"/>
    </row>
    <row r="29" spans="2:7" s="40" customFormat="1" ht="54.75" customHeight="1" thickBot="1" x14ac:dyDescent="0.25">
      <c r="B29" s="43" t="s">
        <v>85</v>
      </c>
      <c r="C29" s="66" t="s">
        <v>89</v>
      </c>
      <c r="D29" s="67"/>
      <c r="E29" s="68"/>
      <c r="F29" s="33"/>
      <c r="G29" s="39"/>
    </row>
    <row r="30" spans="2:7" s="40" customFormat="1" ht="54.75" customHeight="1" thickBot="1" x14ac:dyDescent="0.25">
      <c r="B30" s="41" t="s">
        <v>90</v>
      </c>
      <c r="C30" s="53" t="s">
        <v>91</v>
      </c>
      <c r="D30" s="54"/>
      <c r="E30" s="55"/>
      <c r="F30" s="33"/>
      <c r="G30" s="39"/>
    </row>
    <row r="31" spans="2:7" s="40" customFormat="1" ht="46.9" customHeight="1" thickBot="1" x14ac:dyDescent="0.25">
      <c r="B31" s="41" t="s">
        <v>92</v>
      </c>
      <c r="C31" s="56" t="s">
        <v>93</v>
      </c>
      <c r="D31" s="57"/>
      <c r="E31" s="58"/>
      <c r="F31" s="42"/>
      <c r="G31" s="33"/>
    </row>
    <row r="32" spans="2:7" s="40" customFormat="1" x14ac:dyDescent="0.2">
      <c r="C32" s="35"/>
      <c r="D32" s="36"/>
      <c r="E32" s="36"/>
      <c r="F32" s="36"/>
      <c r="G32" s="19"/>
    </row>
  </sheetData>
  <mergeCells count="29">
    <mergeCell ref="C28:E28"/>
    <mergeCell ref="C29:E29"/>
    <mergeCell ref="C18:E18"/>
    <mergeCell ref="C17:E17"/>
    <mergeCell ref="C23:E23"/>
    <mergeCell ref="C22:E22"/>
    <mergeCell ref="C21:E21"/>
    <mergeCell ref="C20:E20"/>
    <mergeCell ref="C31:E31"/>
    <mergeCell ref="C6:E6"/>
    <mergeCell ref="C7:E7"/>
    <mergeCell ref="C8:E8"/>
    <mergeCell ref="C9:E9"/>
    <mergeCell ref="C14:E14"/>
    <mergeCell ref="C15:E15"/>
    <mergeCell ref="C16:E16"/>
    <mergeCell ref="C24:E24"/>
    <mergeCell ref="C19:E19"/>
    <mergeCell ref="C12:E12"/>
    <mergeCell ref="C30:E30"/>
    <mergeCell ref="C13:E13"/>
    <mergeCell ref="C25:E25"/>
    <mergeCell ref="C26:E26"/>
    <mergeCell ref="C27:E27"/>
    <mergeCell ref="B1:E1"/>
    <mergeCell ref="B3:E3"/>
    <mergeCell ref="C5:E5"/>
    <mergeCell ref="C10:E10"/>
    <mergeCell ref="C11:E11"/>
  </mergeCells>
  <pageMargins left="0.7" right="0.7" top="0.75" bottom="0.75" header="0.3" footer="0.3"/>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9"/>
  <sheetViews>
    <sheetView tabSelected="1" workbookViewId="0">
      <selection activeCell="J4" sqref="J4:J10"/>
    </sheetView>
  </sheetViews>
  <sheetFormatPr defaultRowHeight="14.25" x14ac:dyDescent="0.2"/>
  <cols>
    <col min="1" max="2" width="9.140625" style="2"/>
    <col min="3" max="3" width="20.140625" style="2" customWidth="1"/>
    <col min="4" max="4" width="9.140625" style="2"/>
    <col min="5" max="5" width="20.28515625" style="2" customWidth="1"/>
    <col min="6" max="6" width="9.140625" style="2"/>
    <col min="7" max="7" width="45.5703125" style="2" customWidth="1"/>
    <col min="8" max="8" width="28.140625" style="2" customWidth="1"/>
    <col min="9" max="9" width="28.28515625" style="2" customWidth="1"/>
    <col min="10" max="10" width="11.140625" style="2" customWidth="1"/>
    <col min="11" max="12" width="9.140625" style="2"/>
    <col min="13" max="13" width="4.85546875" style="2" customWidth="1"/>
    <col min="14" max="14" width="18.7109375" style="2" customWidth="1"/>
    <col min="15" max="15" width="12.85546875" style="2" customWidth="1"/>
    <col min="16" max="16" width="11.28515625" style="2" customWidth="1"/>
    <col min="17" max="17" width="13.28515625" style="2" customWidth="1"/>
    <col min="18" max="18" width="17.85546875" style="2" customWidth="1"/>
    <col min="19" max="19" width="14.140625" style="2" customWidth="1"/>
    <col min="20" max="20" width="9.140625" style="2"/>
    <col min="21" max="21" width="11.42578125" style="2" customWidth="1"/>
    <col min="22" max="22" width="51.5703125" style="2" customWidth="1"/>
    <col min="23" max="23" width="25.5703125" style="12" customWidth="1"/>
    <col min="24" max="24" width="9.42578125" style="2" bestFit="1" customWidth="1"/>
    <col min="25" max="27" width="9.140625" style="2"/>
    <col min="28" max="28" width="18" style="2" customWidth="1"/>
    <col min="29" max="29" width="14.28515625" style="2" customWidth="1"/>
    <col min="30" max="30" width="12.5703125" style="2" customWidth="1"/>
    <col min="31" max="31" width="13.5703125" style="2" customWidth="1"/>
    <col min="32" max="32" width="15.42578125" style="2" customWidth="1"/>
    <col min="33" max="33" width="14.42578125" style="2" customWidth="1"/>
    <col min="34" max="35" width="9.140625" style="2"/>
    <col min="36" max="36" width="52.5703125" style="2" customWidth="1"/>
    <col min="37" max="37" width="23.5703125" style="2" customWidth="1"/>
    <col min="38" max="38" width="19.28515625" style="2" customWidth="1"/>
    <col min="39" max="39" width="25.28515625" style="2" customWidth="1"/>
    <col min="40" max="40" width="33.7109375" style="2" customWidth="1"/>
    <col min="41" max="16384" width="9.140625" style="2"/>
  </cols>
  <sheetData>
    <row r="1" spans="1:40" s="14" customFormat="1" ht="24.75" customHeight="1" x14ac:dyDescent="0.25">
      <c r="A1" s="70" t="s">
        <v>34</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s="14" customFormat="1" ht="24" customHeight="1" x14ac:dyDescent="0.25">
      <c r="A2" s="71" t="s">
        <v>35</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row>
    <row r="3" spans="1:40" s="13" customFormat="1" ht="81.75" customHeight="1" x14ac:dyDescent="0.25">
      <c r="A3" s="15" t="s">
        <v>0</v>
      </c>
      <c r="B3" s="16" t="s">
        <v>1</v>
      </c>
      <c r="C3" s="16" t="s">
        <v>2</v>
      </c>
      <c r="D3" s="15" t="s">
        <v>3</v>
      </c>
      <c r="E3" s="17" t="s">
        <v>4</v>
      </c>
      <c r="F3" s="15" t="s">
        <v>6</v>
      </c>
      <c r="G3" s="18" t="s">
        <v>5</v>
      </c>
      <c r="H3" s="17" t="s">
        <v>7</v>
      </c>
      <c r="I3" s="17" t="s">
        <v>8</v>
      </c>
      <c r="J3" s="15" t="s">
        <v>11</v>
      </c>
      <c r="K3" s="16" t="s">
        <v>10</v>
      </c>
      <c r="L3" s="16" t="s">
        <v>9</v>
      </c>
      <c r="M3" s="82" t="s">
        <v>12</v>
      </c>
      <c r="N3" s="82"/>
      <c r="O3" s="82"/>
      <c r="P3" s="82"/>
      <c r="Q3" s="82"/>
      <c r="R3" s="82"/>
      <c r="S3" s="82"/>
      <c r="T3" s="16" t="s">
        <v>25</v>
      </c>
      <c r="U3" s="16" t="s">
        <v>26</v>
      </c>
      <c r="V3" s="17" t="s">
        <v>30</v>
      </c>
      <c r="W3" s="18" t="s">
        <v>31</v>
      </c>
      <c r="X3" s="16" t="s">
        <v>29</v>
      </c>
      <c r="Y3" s="16" t="s">
        <v>27</v>
      </c>
      <c r="Z3" s="16" t="s">
        <v>28</v>
      </c>
      <c r="AA3" s="82" t="s">
        <v>12</v>
      </c>
      <c r="AB3" s="82"/>
      <c r="AC3" s="82"/>
      <c r="AD3" s="82"/>
      <c r="AE3" s="82"/>
      <c r="AF3" s="82"/>
      <c r="AG3" s="82"/>
      <c r="AH3" s="16" t="s">
        <v>32</v>
      </c>
      <c r="AI3" s="16" t="s">
        <v>33</v>
      </c>
      <c r="AJ3" s="17" t="s">
        <v>83</v>
      </c>
      <c r="AK3" s="17" t="s">
        <v>84</v>
      </c>
      <c r="AL3" s="18" t="s">
        <v>85</v>
      </c>
      <c r="AM3" s="18" t="s">
        <v>90</v>
      </c>
      <c r="AN3" s="18" t="s">
        <v>94</v>
      </c>
    </row>
    <row r="4" spans="1:40" ht="24" customHeight="1" x14ac:dyDescent="0.2">
      <c r="A4" s="75"/>
      <c r="B4" s="75"/>
      <c r="C4" s="75"/>
      <c r="D4" s="75"/>
      <c r="E4" s="75"/>
      <c r="F4" s="83" t="s">
        <v>95</v>
      </c>
      <c r="G4" s="72"/>
      <c r="H4" s="75"/>
      <c r="I4" s="75"/>
      <c r="J4" s="75"/>
      <c r="K4" s="75"/>
      <c r="L4" s="75"/>
      <c r="M4" s="79" t="s">
        <v>13</v>
      </c>
      <c r="N4" s="9" t="s">
        <v>14</v>
      </c>
      <c r="O4" s="7" t="str">
        <f>IF(AND(K4=5, L4=1), "D","")</f>
        <v/>
      </c>
      <c r="P4" s="6" t="str">
        <f>IF(AND(K4=5, L4=2), "C","")</f>
        <v/>
      </c>
      <c r="Q4" s="5" t="str">
        <f>IF(AND(K4=5, L4=3), "B","")</f>
        <v/>
      </c>
      <c r="R4" s="4" t="str">
        <f>IF(AND(K4=5, L4=4), "A","")</f>
        <v/>
      </c>
      <c r="S4" s="4" t="str">
        <f>IF(AND(K4=5, L4=5), "A","")</f>
        <v/>
      </c>
      <c r="T4" s="75">
        <f>K4*L4</f>
        <v>0</v>
      </c>
      <c r="U4" s="80" t="str">
        <f>IF(T4&lt;3,"ÇOK DÜŞÜK",IF(T4&lt;6,"DÜŞÜK",IF(T4&lt;12,"ORTA",IF(T4&lt;20,"YÜKSEK",IF(T4&lt;26,"ÇOK YÜKSEK")))))</f>
        <v>ÇOK DÜŞÜK</v>
      </c>
      <c r="V4" s="75"/>
      <c r="W4" s="81"/>
      <c r="X4" s="75" t="b">
        <f>IF(W4="YETERLİ",0.1,IF(W4="KISMEN YETERLİ",0.4,IF(W4="ZAYIF",0.8,IF(W4="YETERLİ DEĞİL",1))))</f>
        <v>0</v>
      </c>
      <c r="Y4" s="75"/>
      <c r="Z4" s="75"/>
      <c r="AA4" s="79" t="s">
        <v>13</v>
      </c>
      <c r="AB4" s="9" t="s">
        <v>14</v>
      </c>
      <c r="AC4" s="7" t="str">
        <f>IF(AND(Y4=5, Z4=1), "D","")</f>
        <v/>
      </c>
      <c r="AD4" s="6" t="str">
        <f>IF(AND(Y4=5, Z4=2), "C","")</f>
        <v/>
      </c>
      <c r="AE4" s="5" t="str">
        <f>IF(AND(Y4=5, Z4=3), "B","")</f>
        <v/>
      </c>
      <c r="AF4" s="4" t="str">
        <f>IF(AND(Y4=5, Z4=4), "A","")</f>
        <v/>
      </c>
      <c r="AG4" s="4" t="str">
        <f>IF(AND(Y4=5, Z4=5), "A","")</f>
        <v/>
      </c>
      <c r="AH4" s="75">
        <f>T4*X4</f>
        <v>0</v>
      </c>
      <c r="AI4" s="80" t="str">
        <f>IF(AH4&lt;3,"ÇOK DÜŞÜK",IF(AH4&lt;6,"DÜŞÜK",IF(AH4&lt;12,"ORTA",IF(AH4&lt;20,"YÜKSEK",IF(AH4&lt;26,"ÇOK YÜKSEK")))))</f>
        <v>ÇOK DÜŞÜK</v>
      </c>
      <c r="AJ4" s="75"/>
      <c r="AK4" s="72"/>
      <c r="AL4" s="75"/>
      <c r="AM4" s="75" t="s">
        <v>95</v>
      </c>
      <c r="AN4" s="75"/>
    </row>
    <row r="5" spans="1:40" ht="20.25" customHeight="1" x14ac:dyDescent="0.2">
      <c r="A5" s="75"/>
      <c r="B5" s="75"/>
      <c r="C5" s="75"/>
      <c r="D5" s="75"/>
      <c r="E5" s="75"/>
      <c r="F5" s="83"/>
      <c r="G5" s="73"/>
      <c r="H5" s="75"/>
      <c r="I5" s="75"/>
      <c r="J5" s="75"/>
      <c r="K5" s="75"/>
      <c r="L5" s="75"/>
      <c r="M5" s="79"/>
      <c r="N5" s="9" t="s">
        <v>15</v>
      </c>
      <c r="O5" s="7" t="str">
        <f>IF(AND(K4=4, L4=1), "D","")</f>
        <v/>
      </c>
      <c r="P5" s="6" t="str">
        <f>IF(AND(K4=4, L4=2), "C","")</f>
        <v/>
      </c>
      <c r="Q5" s="5" t="str">
        <f>IF(AND(K4=4, L4=3), "B","")</f>
        <v/>
      </c>
      <c r="R5" s="5" t="str">
        <f>IF(AND(K4=4, L4=4), "B","")</f>
        <v/>
      </c>
      <c r="S5" s="4" t="str">
        <f>IF(AND(K4=4, L4=5), "A","")</f>
        <v/>
      </c>
      <c r="T5" s="75"/>
      <c r="U5" s="80"/>
      <c r="V5" s="75"/>
      <c r="W5" s="81"/>
      <c r="X5" s="75"/>
      <c r="Y5" s="75"/>
      <c r="Z5" s="75"/>
      <c r="AA5" s="79"/>
      <c r="AB5" s="9" t="s">
        <v>15</v>
      </c>
      <c r="AC5" s="7" t="str">
        <f>IF(AND(Y4=4, Z4=1), "D","")</f>
        <v/>
      </c>
      <c r="AD5" s="6" t="str">
        <f>IF(AND(Y4=4, Z4=2), "C","")</f>
        <v/>
      </c>
      <c r="AE5" s="5" t="str">
        <f>IF(AND(Y4=4, Z4=3), "B","")</f>
        <v/>
      </c>
      <c r="AF5" s="5" t="str">
        <f>IF(AND(Y4=4, Z4=4), "B","")</f>
        <v/>
      </c>
      <c r="AG5" s="4" t="str">
        <f>IF(AND(Y4=4, Z4=5), "A","")</f>
        <v/>
      </c>
      <c r="AH5" s="75"/>
      <c r="AI5" s="80"/>
      <c r="AJ5" s="75"/>
      <c r="AK5" s="73"/>
      <c r="AL5" s="75"/>
      <c r="AM5" s="75"/>
      <c r="AN5" s="75"/>
    </row>
    <row r="6" spans="1:40" x14ac:dyDescent="0.2">
      <c r="A6" s="75"/>
      <c r="B6" s="75"/>
      <c r="C6" s="75"/>
      <c r="D6" s="75"/>
      <c r="E6" s="75"/>
      <c r="F6" s="83"/>
      <c r="G6" s="73"/>
      <c r="H6" s="75"/>
      <c r="I6" s="75"/>
      <c r="J6" s="75"/>
      <c r="K6" s="75"/>
      <c r="L6" s="75"/>
      <c r="M6" s="79"/>
      <c r="N6" s="9" t="s">
        <v>16</v>
      </c>
      <c r="O6" s="7" t="str">
        <f>IF(AND(K4=3, L4=1), "D","")</f>
        <v/>
      </c>
      <c r="P6" s="6" t="str">
        <f>IF(AND(K4=3, L4=2), "C","")</f>
        <v/>
      </c>
      <c r="Q6" s="6" t="str">
        <f>IF(AND(K4=3, L4=3), "C","")</f>
        <v/>
      </c>
      <c r="R6" s="5" t="str">
        <f>IF(AND(K4=3, L4=4), "B","")</f>
        <v/>
      </c>
      <c r="S6" s="5" t="str">
        <f>IF(AND(K4=3, L4=5), "B","")</f>
        <v/>
      </c>
      <c r="T6" s="75"/>
      <c r="U6" s="80"/>
      <c r="V6" s="75"/>
      <c r="W6" s="81"/>
      <c r="X6" s="75"/>
      <c r="Y6" s="75"/>
      <c r="Z6" s="75"/>
      <c r="AA6" s="79"/>
      <c r="AB6" s="9" t="s">
        <v>16</v>
      </c>
      <c r="AC6" s="7" t="str">
        <f>IF(AND(Y4=3, Z4=1), "D","")</f>
        <v/>
      </c>
      <c r="AD6" s="6" t="str">
        <f>IF(AND(Y4=3, Z4=2), "C","")</f>
        <v/>
      </c>
      <c r="AE6" s="6" t="str">
        <f>IF(AND(Y4=3, Z4=3), "C","")</f>
        <v/>
      </c>
      <c r="AF6" s="5" t="str">
        <f>IF(AND(Y4=3, Z4=4), "B","")</f>
        <v/>
      </c>
      <c r="AG6" s="5" t="str">
        <f>IF(AND(Y4=3, Z4=5), "B","")</f>
        <v/>
      </c>
      <c r="AH6" s="75"/>
      <c r="AI6" s="80"/>
      <c r="AJ6" s="75"/>
      <c r="AK6" s="73"/>
      <c r="AL6" s="75"/>
      <c r="AM6" s="75"/>
      <c r="AN6" s="75"/>
    </row>
    <row r="7" spans="1:40" ht="18.75" customHeight="1" x14ac:dyDescent="0.2">
      <c r="A7" s="75"/>
      <c r="B7" s="75"/>
      <c r="C7" s="75"/>
      <c r="D7" s="75"/>
      <c r="E7" s="75"/>
      <c r="F7" s="83"/>
      <c r="G7" s="73"/>
      <c r="H7" s="75"/>
      <c r="I7" s="75"/>
      <c r="J7" s="75"/>
      <c r="K7" s="75"/>
      <c r="L7" s="75"/>
      <c r="M7" s="79"/>
      <c r="N7" s="9" t="s">
        <v>17</v>
      </c>
      <c r="O7" s="8" t="str">
        <f>IF(AND(K4=2, L4=1), "E","")</f>
        <v/>
      </c>
      <c r="P7" s="7" t="str">
        <f>IF(AND(K4=2, L4=2), "D","")</f>
        <v/>
      </c>
      <c r="Q7" s="6" t="str">
        <f>IF(AND(K4=2, L4=3), "C","")</f>
        <v/>
      </c>
      <c r="R7" s="6" t="str">
        <f>IF(AND(K4=2, L4=4), "C","")</f>
        <v/>
      </c>
      <c r="S7" s="6" t="str">
        <f>IF(AND(K4=2, L4=5), "C","")</f>
        <v/>
      </c>
      <c r="T7" s="75"/>
      <c r="U7" s="80"/>
      <c r="V7" s="75"/>
      <c r="W7" s="81"/>
      <c r="X7" s="75"/>
      <c r="Y7" s="75"/>
      <c r="Z7" s="75"/>
      <c r="AA7" s="79"/>
      <c r="AB7" s="9" t="s">
        <v>17</v>
      </c>
      <c r="AC7" s="8" t="str">
        <f>IF(AND(Y4=2, Z4=1), "E","")</f>
        <v/>
      </c>
      <c r="AD7" s="7" t="str">
        <f>IF(AND(Y4=2, Z4=2), "D","")</f>
        <v/>
      </c>
      <c r="AE7" s="6" t="str">
        <f>IF(AND(Y4=2, Z4=3), "C","")</f>
        <v/>
      </c>
      <c r="AF7" s="6" t="str">
        <f>IF(AND(Y4=2, Z4=4), "C","")</f>
        <v/>
      </c>
      <c r="AG7" s="6" t="str">
        <f>IF(AND(Y4=2, Z4=5), "C","")</f>
        <v/>
      </c>
      <c r="AH7" s="75"/>
      <c r="AI7" s="80"/>
      <c r="AJ7" s="75"/>
      <c r="AK7" s="73"/>
      <c r="AL7" s="75"/>
      <c r="AM7" s="75"/>
      <c r="AN7" s="75"/>
    </row>
    <row r="8" spans="1:40" ht="21.75" customHeight="1" x14ac:dyDescent="0.2">
      <c r="A8" s="75"/>
      <c r="B8" s="75"/>
      <c r="C8" s="75"/>
      <c r="D8" s="75"/>
      <c r="E8" s="75"/>
      <c r="F8" s="83"/>
      <c r="G8" s="73"/>
      <c r="H8" s="75"/>
      <c r="I8" s="75"/>
      <c r="J8" s="75"/>
      <c r="K8" s="75"/>
      <c r="L8" s="75"/>
      <c r="M8" s="79"/>
      <c r="N8" s="9" t="s">
        <v>18</v>
      </c>
      <c r="O8" s="8" t="str">
        <f>IF(AND(K4=1, L4=1), "E","")</f>
        <v/>
      </c>
      <c r="P8" s="8" t="str">
        <f>IF(AND(K4=1, L4=2), "E","")</f>
        <v/>
      </c>
      <c r="Q8" s="7" t="str">
        <f>IF(AND(K4=1, L4=3), "D","")</f>
        <v/>
      </c>
      <c r="R8" s="7" t="str">
        <f>IF(AND(K4=1, L4=4), "D","")</f>
        <v/>
      </c>
      <c r="S8" s="7" t="str">
        <f>IF(AND(K4=1, L4=5), "D","")</f>
        <v/>
      </c>
      <c r="T8" s="75"/>
      <c r="U8" s="80"/>
      <c r="V8" s="75"/>
      <c r="W8" s="81"/>
      <c r="X8" s="75"/>
      <c r="Y8" s="75"/>
      <c r="Z8" s="75"/>
      <c r="AA8" s="79"/>
      <c r="AB8" s="9" t="s">
        <v>18</v>
      </c>
      <c r="AC8" s="8" t="str">
        <f>IF(AND(Y4=1, Z4=1), "E","")</f>
        <v/>
      </c>
      <c r="AD8" s="8" t="str">
        <f>IF(AND(Y4=1, Z4=2), "E","")</f>
        <v/>
      </c>
      <c r="AE8" s="7" t="str">
        <f>IF(AND(Y4=1, Z4=3), "D","")</f>
        <v/>
      </c>
      <c r="AF8" s="7" t="str">
        <f>IF(AND(Y4=1, Z4=4), "D","")</f>
        <v/>
      </c>
      <c r="AG8" s="7" t="str">
        <f>IF(AND(Y4=1, Z4=5), "D","")</f>
        <v/>
      </c>
      <c r="AH8" s="75"/>
      <c r="AI8" s="80"/>
      <c r="AJ8" s="75"/>
      <c r="AK8" s="73"/>
      <c r="AL8" s="75"/>
      <c r="AM8" s="75"/>
      <c r="AN8" s="75"/>
    </row>
    <row r="9" spans="1:40" x14ac:dyDescent="0.2">
      <c r="A9" s="75"/>
      <c r="B9" s="75"/>
      <c r="C9" s="75"/>
      <c r="D9" s="75"/>
      <c r="E9" s="75"/>
      <c r="F9" s="83"/>
      <c r="G9" s="73"/>
      <c r="H9" s="75"/>
      <c r="I9" s="75"/>
      <c r="J9" s="75"/>
      <c r="K9" s="75"/>
      <c r="L9" s="75"/>
      <c r="M9" s="10"/>
      <c r="N9" s="10"/>
      <c r="O9" s="11" t="s">
        <v>19</v>
      </c>
      <c r="P9" s="11" t="s">
        <v>20</v>
      </c>
      <c r="Q9" s="11" t="s">
        <v>21</v>
      </c>
      <c r="R9" s="11" t="s">
        <v>22</v>
      </c>
      <c r="S9" s="11" t="s">
        <v>23</v>
      </c>
      <c r="T9" s="75"/>
      <c r="U9" s="80"/>
      <c r="V9" s="75"/>
      <c r="W9" s="81"/>
      <c r="X9" s="75"/>
      <c r="Y9" s="75"/>
      <c r="Z9" s="75"/>
      <c r="AA9" s="10"/>
      <c r="AB9" s="10"/>
      <c r="AC9" s="11" t="s">
        <v>19</v>
      </c>
      <c r="AD9" s="11" t="s">
        <v>20</v>
      </c>
      <c r="AE9" s="11" t="s">
        <v>21</v>
      </c>
      <c r="AF9" s="11" t="s">
        <v>22</v>
      </c>
      <c r="AG9" s="11" t="s">
        <v>23</v>
      </c>
      <c r="AH9" s="75"/>
      <c r="AI9" s="80"/>
      <c r="AJ9" s="75"/>
      <c r="AK9" s="73"/>
      <c r="AL9" s="75"/>
      <c r="AM9" s="75"/>
      <c r="AN9" s="75"/>
    </row>
    <row r="10" spans="1:40" x14ac:dyDescent="0.2">
      <c r="A10" s="75"/>
      <c r="B10" s="75"/>
      <c r="C10" s="75"/>
      <c r="D10" s="75"/>
      <c r="E10" s="75"/>
      <c r="F10" s="83"/>
      <c r="G10" s="74"/>
      <c r="H10" s="75"/>
      <c r="I10" s="75"/>
      <c r="J10" s="75"/>
      <c r="K10" s="75"/>
      <c r="L10" s="75"/>
      <c r="M10" s="76"/>
      <c r="N10" s="77"/>
      <c r="O10" s="77" t="s">
        <v>24</v>
      </c>
      <c r="P10" s="77"/>
      <c r="Q10" s="77"/>
      <c r="R10" s="77"/>
      <c r="S10" s="77"/>
      <c r="T10" s="75"/>
      <c r="U10" s="80"/>
      <c r="V10" s="75"/>
      <c r="W10" s="81"/>
      <c r="X10" s="75"/>
      <c r="Y10" s="75"/>
      <c r="Z10" s="75"/>
      <c r="AA10" s="76"/>
      <c r="AB10" s="77"/>
      <c r="AC10" s="77" t="s">
        <v>24</v>
      </c>
      <c r="AD10" s="77"/>
      <c r="AE10" s="77"/>
      <c r="AF10" s="77"/>
      <c r="AG10" s="78"/>
      <c r="AH10" s="75"/>
      <c r="AI10" s="80"/>
      <c r="AJ10" s="75"/>
      <c r="AK10" s="74"/>
      <c r="AL10" s="75"/>
      <c r="AM10" s="75"/>
      <c r="AN10" s="75"/>
    </row>
    <row r="11" spans="1:40" ht="24" customHeight="1" x14ac:dyDescent="0.2">
      <c r="A11" s="75"/>
      <c r="B11" s="75"/>
      <c r="C11" s="75"/>
      <c r="D11" s="75"/>
      <c r="E11" s="75"/>
      <c r="F11" s="83" t="s">
        <v>95</v>
      </c>
      <c r="G11" s="72"/>
      <c r="H11" s="75"/>
      <c r="I11" s="75"/>
      <c r="J11" s="75"/>
      <c r="K11" s="75"/>
      <c r="L11" s="75"/>
      <c r="M11" s="79" t="s">
        <v>13</v>
      </c>
      <c r="N11" s="9" t="s">
        <v>14</v>
      </c>
      <c r="O11" s="7" t="str">
        <f>IF(AND(K11=5, L11=1), "D","")</f>
        <v/>
      </c>
      <c r="P11" s="6" t="str">
        <f>IF(AND(K11=5, L11=2), "C","")</f>
        <v/>
      </c>
      <c r="Q11" s="5" t="str">
        <f>IF(AND(K11=5, L11=3), "B","")</f>
        <v/>
      </c>
      <c r="R11" s="4" t="str">
        <f>IF(AND(K11=5, L11=4), "A","")</f>
        <v/>
      </c>
      <c r="S11" s="4" t="str">
        <f>IF(AND(K11=5, L11=5), "A","")</f>
        <v/>
      </c>
      <c r="T11" s="75">
        <f>K11*L11</f>
        <v>0</v>
      </c>
      <c r="U11" s="80" t="str">
        <f>IF(T11&lt;3,"ÇOK DÜŞÜK",IF(T11&lt;6,"DÜŞÜK",IF(T11&lt;12,"ORTA",IF(T11&lt;20,"YÜKSEK",IF(T11&lt;26,"ÇOK YÜKSEK")))))</f>
        <v>ÇOK DÜŞÜK</v>
      </c>
      <c r="V11" s="75"/>
      <c r="W11" s="81"/>
      <c r="X11" s="75" t="b">
        <f>IF(W11="YETERLİ",0.1,IF(W11="KISMEN YETERLİ",0.4,IF(W11="ZAYIF",0.8,IF(W11="YETERLİ DEĞİL",1))))</f>
        <v>0</v>
      </c>
      <c r="Y11" s="75"/>
      <c r="Z11" s="75"/>
      <c r="AA11" s="79" t="s">
        <v>13</v>
      </c>
      <c r="AB11" s="9" t="s">
        <v>14</v>
      </c>
      <c r="AC11" s="7" t="str">
        <f>IF(AND(Y11=5, Z11=1), "D","")</f>
        <v/>
      </c>
      <c r="AD11" s="6" t="str">
        <f>IF(AND(Y11=5, Z11=2), "C","")</f>
        <v/>
      </c>
      <c r="AE11" s="5" t="str">
        <f>IF(AND(Y11=5, Z11=3), "B","")</f>
        <v/>
      </c>
      <c r="AF11" s="4" t="str">
        <f>IF(AND(Y11=5, Z11=4), "A","")</f>
        <v/>
      </c>
      <c r="AG11" s="4" t="str">
        <f>IF(AND(Y11=5, Z11=5), "A","")</f>
        <v/>
      </c>
      <c r="AH11" s="75">
        <f>T11*X11</f>
        <v>0</v>
      </c>
      <c r="AI11" s="80" t="str">
        <f>IF(AH11&lt;3,"ÇOK DÜŞÜK",IF(AH11&lt;6,"DÜŞÜK",IF(AH11&lt;12,"ORTA",IF(AH11&lt;20,"YÜKSEK",IF(AH11&lt;26,"ÇOK YÜKSEK")))))</f>
        <v>ÇOK DÜŞÜK</v>
      </c>
      <c r="AJ11" s="75"/>
      <c r="AK11" s="72"/>
      <c r="AL11" s="75"/>
      <c r="AM11" s="75" t="s">
        <v>95</v>
      </c>
      <c r="AN11" s="75"/>
    </row>
    <row r="12" spans="1:40" ht="20.25" customHeight="1" x14ac:dyDescent="0.2">
      <c r="A12" s="75"/>
      <c r="B12" s="75"/>
      <c r="C12" s="75"/>
      <c r="D12" s="75"/>
      <c r="E12" s="75"/>
      <c r="F12" s="83"/>
      <c r="G12" s="73"/>
      <c r="H12" s="75"/>
      <c r="I12" s="75"/>
      <c r="J12" s="75"/>
      <c r="K12" s="75"/>
      <c r="L12" s="75"/>
      <c r="M12" s="79"/>
      <c r="N12" s="9" t="s">
        <v>15</v>
      </c>
      <c r="O12" s="7" t="str">
        <f>IF(AND(K11=4, L11=1), "D","")</f>
        <v/>
      </c>
      <c r="P12" s="6" t="str">
        <f>IF(AND(K11=4, L11=2), "C","")</f>
        <v/>
      </c>
      <c r="Q12" s="5" t="str">
        <f>IF(AND(K11=4, L11=3), "B","")</f>
        <v/>
      </c>
      <c r="R12" s="5" t="str">
        <f>IF(AND(K11=4, L11=4), "B","")</f>
        <v/>
      </c>
      <c r="S12" s="4" t="str">
        <f>IF(AND(K11=4, L11=5), "A","")</f>
        <v/>
      </c>
      <c r="T12" s="75"/>
      <c r="U12" s="80"/>
      <c r="V12" s="75"/>
      <c r="W12" s="81"/>
      <c r="X12" s="75"/>
      <c r="Y12" s="75"/>
      <c r="Z12" s="75"/>
      <c r="AA12" s="79"/>
      <c r="AB12" s="9" t="s">
        <v>15</v>
      </c>
      <c r="AC12" s="7" t="str">
        <f>IF(AND(Y11=4, Z11=1), "D","")</f>
        <v/>
      </c>
      <c r="AD12" s="6" t="str">
        <f>IF(AND(Y11=4, Z11=2), "C","")</f>
        <v/>
      </c>
      <c r="AE12" s="5" t="str">
        <f>IF(AND(Y11=4, Z11=3), "B","")</f>
        <v/>
      </c>
      <c r="AF12" s="5" t="str">
        <f>IF(AND(Y11=4, Z11=4), "B","")</f>
        <v/>
      </c>
      <c r="AG12" s="4" t="str">
        <f>IF(AND(Y11=4, Z11=5), "A","")</f>
        <v/>
      </c>
      <c r="AH12" s="75"/>
      <c r="AI12" s="80"/>
      <c r="AJ12" s="75"/>
      <c r="AK12" s="73"/>
      <c r="AL12" s="75"/>
      <c r="AM12" s="75"/>
      <c r="AN12" s="75"/>
    </row>
    <row r="13" spans="1:40" x14ac:dyDescent="0.2">
      <c r="A13" s="75"/>
      <c r="B13" s="75"/>
      <c r="C13" s="75"/>
      <c r="D13" s="75"/>
      <c r="E13" s="75"/>
      <c r="F13" s="83"/>
      <c r="G13" s="73"/>
      <c r="H13" s="75"/>
      <c r="I13" s="75"/>
      <c r="J13" s="75"/>
      <c r="K13" s="75"/>
      <c r="L13" s="75"/>
      <c r="M13" s="79"/>
      <c r="N13" s="9" t="s">
        <v>16</v>
      </c>
      <c r="O13" s="7" t="str">
        <f>IF(AND(K11=3, L11=1), "D","")</f>
        <v/>
      </c>
      <c r="P13" s="6" t="str">
        <f>IF(AND(K11=3, L11=2), "C","")</f>
        <v/>
      </c>
      <c r="Q13" s="6" t="str">
        <f>IF(AND(K11=3, L11=3), "C","")</f>
        <v/>
      </c>
      <c r="R13" s="5" t="str">
        <f>IF(AND(K11=3, L11=4), "B","")</f>
        <v/>
      </c>
      <c r="S13" s="5" t="str">
        <f>IF(AND(K11=3, L11=5), "B","")</f>
        <v/>
      </c>
      <c r="T13" s="75"/>
      <c r="U13" s="80"/>
      <c r="V13" s="75"/>
      <c r="W13" s="81"/>
      <c r="X13" s="75"/>
      <c r="Y13" s="75"/>
      <c r="Z13" s="75"/>
      <c r="AA13" s="79"/>
      <c r="AB13" s="9" t="s">
        <v>16</v>
      </c>
      <c r="AC13" s="7" t="str">
        <f>IF(AND(Y11=3, Z11=1), "D","")</f>
        <v/>
      </c>
      <c r="AD13" s="6" t="str">
        <f>IF(AND(Y11=3, Z11=2), "C","")</f>
        <v/>
      </c>
      <c r="AE13" s="6" t="str">
        <f>IF(AND(Y11=3, Z11=3), "C","")</f>
        <v/>
      </c>
      <c r="AF13" s="5" t="str">
        <f>IF(AND(Y11=3, Z11=4), "B","")</f>
        <v/>
      </c>
      <c r="AG13" s="5" t="str">
        <f>IF(AND(Y11=3, Z11=5), "B","")</f>
        <v/>
      </c>
      <c r="AH13" s="75"/>
      <c r="AI13" s="80"/>
      <c r="AJ13" s="75"/>
      <c r="AK13" s="73"/>
      <c r="AL13" s="75"/>
      <c r="AM13" s="75"/>
      <c r="AN13" s="75"/>
    </row>
    <row r="14" spans="1:40" ht="18.75" customHeight="1" x14ac:dyDescent="0.2">
      <c r="A14" s="75"/>
      <c r="B14" s="75"/>
      <c r="C14" s="75"/>
      <c r="D14" s="75"/>
      <c r="E14" s="75"/>
      <c r="F14" s="83"/>
      <c r="G14" s="73"/>
      <c r="H14" s="75"/>
      <c r="I14" s="75"/>
      <c r="J14" s="75"/>
      <c r="K14" s="75"/>
      <c r="L14" s="75"/>
      <c r="M14" s="79"/>
      <c r="N14" s="9" t="s">
        <v>17</v>
      </c>
      <c r="O14" s="8" t="str">
        <f>IF(AND(K11=2, L11=1), "E","")</f>
        <v/>
      </c>
      <c r="P14" s="7" t="str">
        <f>IF(AND(K11=2, L11=2), "D","")</f>
        <v/>
      </c>
      <c r="Q14" s="6" t="str">
        <f>IF(AND(K11=2, L11=3), "C","")</f>
        <v/>
      </c>
      <c r="R14" s="6" t="str">
        <f>IF(AND(K11=2, L11=4), "C","")</f>
        <v/>
      </c>
      <c r="S14" s="6" t="str">
        <f>IF(AND(K11=2, L11=5), "C","")</f>
        <v/>
      </c>
      <c r="T14" s="75"/>
      <c r="U14" s="80"/>
      <c r="V14" s="75"/>
      <c r="W14" s="81"/>
      <c r="X14" s="75"/>
      <c r="Y14" s="75"/>
      <c r="Z14" s="75"/>
      <c r="AA14" s="79"/>
      <c r="AB14" s="9" t="s">
        <v>17</v>
      </c>
      <c r="AC14" s="8" t="str">
        <f>IF(AND(Y11=2, Z11=1), "E","")</f>
        <v/>
      </c>
      <c r="AD14" s="7" t="str">
        <f>IF(AND(Y11=2, Z11=2), "D","")</f>
        <v/>
      </c>
      <c r="AE14" s="6" t="str">
        <f>IF(AND(Y11=2, Z11=3), "C","")</f>
        <v/>
      </c>
      <c r="AF14" s="6" t="str">
        <f>IF(AND(Y11=2, Z11=4), "C","")</f>
        <v/>
      </c>
      <c r="AG14" s="6" t="str">
        <f>IF(AND(Y11=2, Z11=5), "C","")</f>
        <v/>
      </c>
      <c r="AH14" s="75"/>
      <c r="AI14" s="80"/>
      <c r="AJ14" s="75"/>
      <c r="AK14" s="73"/>
      <c r="AL14" s="75"/>
      <c r="AM14" s="75"/>
      <c r="AN14" s="75"/>
    </row>
    <row r="15" spans="1:40" ht="21.75" customHeight="1" x14ac:dyDescent="0.2">
      <c r="A15" s="75"/>
      <c r="B15" s="75"/>
      <c r="C15" s="75"/>
      <c r="D15" s="75"/>
      <c r="E15" s="75"/>
      <c r="F15" s="83"/>
      <c r="G15" s="73"/>
      <c r="H15" s="75"/>
      <c r="I15" s="75"/>
      <c r="J15" s="75"/>
      <c r="K15" s="75"/>
      <c r="L15" s="75"/>
      <c r="M15" s="79"/>
      <c r="N15" s="9" t="s">
        <v>18</v>
      </c>
      <c r="O15" s="8" t="str">
        <f>IF(AND(K11=1, L11=1), "E","")</f>
        <v/>
      </c>
      <c r="P15" s="8" t="str">
        <f>IF(AND(K11=1, L11=2), "E","")</f>
        <v/>
      </c>
      <c r="Q15" s="7" t="str">
        <f>IF(AND(K11=1, L11=3), "D","")</f>
        <v/>
      </c>
      <c r="R15" s="7" t="str">
        <f>IF(AND(K11=1, L11=4), "D","")</f>
        <v/>
      </c>
      <c r="S15" s="7" t="str">
        <f>IF(AND(K11=1, L11=5), "D","")</f>
        <v/>
      </c>
      <c r="T15" s="75"/>
      <c r="U15" s="80"/>
      <c r="V15" s="75"/>
      <c r="W15" s="81"/>
      <c r="X15" s="75"/>
      <c r="Y15" s="75"/>
      <c r="Z15" s="75"/>
      <c r="AA15" s="79"/>
      <c r="AB15" s="9" t="s">
        <v>18</v>
      </c>
      <c r="AC15" s="8" t="str">
        <f>IF(AND(Y11=1, Z11=1), "E","")</f>
        <v/>
      </c>
      <c r="AD15" s="8" t="str">
        <f>IF(AND(Y11=1, Z11=2), "E","")</f>
        <v/>
      </c>
      <c r="AE15" s="7" t="str">
        <f>IF(AND(Y11=1, Z11=3), "D","")</f>
        <v/>
      </c>
      <c r="AF15" s="7" t="str">
        <f>IF(AND(Y11=1, Z11=4), "D","")</f>
        <v/>
      </c>
      <c r="AG15" s="7" t="str">
        <f>IF(AND(Y11=1, Z11=5), "D","")</f>
        <v/>
      </c>
      <c r="AH15" s="75"/>
      <c r="AI15" s="80"/>
      <c r="AJ15" s="75"/>
      <c r="AK15" s="73"/>
      <c r="AL15" s="75"/>
      <c r="AM15" s="75"/>
      <c r="AN15" s="75"/>
    </row>
    <row r="16" spans="1:40" x14ac:dyDescent="0.2">
      <c r="A16" s="75"/>
      <c r="B16" s="75"/>
      <c r="C16" s="75"/>
      <c r="D16" s="75"/>
      <c r="E16" s="75"/>
      <c r="F16" s="83"/>
      <c r="G16" s="73"/>
      <c r="H16" s="75"/>
      <c r="I16" s="75"/>
      <c r="J16" s="75"/>
      <c r="K16" s="75"/>
      <c r="L16" s="75"/>
      <c r="M16" s="10"/>
      <c r="N16" s="10"/>
      <c r="O16" s="11" t="s">
        <v>19</v>
      </c>
      <c r="P16" s="11" t="s">
        <v>20</v>
      </c>
      <c r="Q16" s="11" t="s">
        <v>21</v>
      </c>
      <c r="R16" s="11" t="s">
        <v>22</v>
      </c>
      <c r="S16" s="11" t="s">
        <v>23</v>
      </c>
      <c r="T16" s="75"/>
      <c r="U16" s="80"/>
      <c r="V16" s="75"/>
      <c r="W16" s="81"/>
      <c r="X16" s="75"/>
      <c r="Y16" s="75"/>
      <c r="Z16" s="75"/>
      <c r="AA16" s="10"/>
      <c r="AB16" s="10"/>
      <c r="AC16" s="11" t="s">
        <v>19</v>
      </c>
      <c r="AD16" s="11" t="s">
        <v>20</v>
      </c>
      <c r="AE16" s="11" t="s">
        <v>21</v>
      </c>
      <c r="AF16" s="11" t="s">
        <v>22</v>
      </c>
      <c r="AG16" s="11" t="s">
        <v>23</v>
      </c>
      <c r="AH16" s="75"/>
      <c r="AI16" s="80"/>
      <c r="AJ16" s="75"/>
      <c r="AK16" s="73"/>
      <c r="AL16" s="75"/>
      <c r="AM16" s="75"/>
      <c r="AN16" s="75"/>
    </row>
    <row r="17" spans="1:40" x14ac:dyDescent="0.2">
      <c r="A17" s="75"/>
      <c r="B17" s="75"/>
      <c r="C17" s="75"/>
      <c r="D17" s="75"/>
      <c r="E17" s="75"/>
      <c r="F17" s="83"/>
      <c r="G17" s="74"/>
      <c r="H17" s="75"/>
      <c r="I17" s="75"/>
      <c r="J17" s="75"/>
      <c r="K17" s="75"/>
      <c r="L17" s="75"/>
      <c r="M17" s="76"/>
      <c r="N17" s="77"/>
      <c r="O17" s="77" t="s">
        <v>24</v>
      </c>
      <c r="P17" s="77"/>
      <c r="Q17" s="77"/>
      <c r="R17" s="77"/>
      <c r="S17" s="77"/>
      <c r="T17" s="75"/>
      <c r="U17" s="80"/>
      <c r="V17" s="75"/>
      <c r="W17" s="81"/>
      <c r="X17" s="75"/>
      <c r="Y17" s="75"/>
      <c r="Z17" s="75"/>
      <c r="AA17" s="76"/>
      <c r="AB17" s="77"/>
      <c r="AC17" s="77" t="s">
        <v>24</v>
      </c>
      <c r="AD17" s="77"/>
      <c r="AE17" s="77"/>
      <c r="AF17" s="77"/>
      <c r="AG17" s="78"/>
      <c r="AH17" s="75"/>
      <c r="AI17" s="80"/>
      <c r="AJ17" s="75"/>
      <c r="AK17" s="74"/>
      <c r="AL17" s="75"/>
      <c r="AM17" s="75"/>
      <c r="AN17" s="75"/>
    </row>
    <row r="18" spans="1:40" ht="24" customHeight="1" x14ac:dyDescent="0.2">
      <c r="A18" s="75"/>
      <c r="B18" s="75"/>
      <c r="C18" s="75"/>
      <c r="D18" s="75"/>
      <c r="E18" s="75"/>
      <c r="F18" s="83" t="s">
        <v>95</v>
      </c>
      <c r="G18" s="72"/>
      <c r="H18" s="75"/>
      <c r="I18" s="75"/>
      <c r="J18" s="75"/>
      <c r="K18" s="75"/>
      <c r="L18" s="75"/>
      <c r="M18" s="79" t="s">
        <v>13</v>
      </c>
      <c r="N18" s="9" t="s">
        <v>14</v>
      </c>
      <c r="O18" s="7" t="str">
        <f>IF(AND(K18=5, L18=1), "D","")</f>
        <v/>
      </c>
      <c r="P18" s="6" t="str">
        <f>IF(AND(K18=5, L18=2), "C","")</f>
        <v/>
      </c>
      <c r="Q18" s="5" t="str">
        <f>IF(AND(K18=5, L18=3), "B","")</f>
        <v/>
      </c>
      <c r="R18" s="4" t="str">
        <f>IF(AND(K18=5, L18=4), "A","")</f>
        <v/>
      </c>
      <c r="S18" s="4" t="str">
        <f>IF(AND(K18=5, L18=5), "A","")</f>
        <v/>
      </c>
      <c r="T18" s="75">
        <f>K18*L18</f>
        <v>0</v>
      </c>
      <c r="U18" s="80" t="str">
        <f>IF(T18&lt;3,"ÇOK DÜŞÜK",IF(T18&lt;6,"DÜŞÜK",IF(T18&lt;12,"ORTA",IF(T18&lt;20,"YÜKSEK",IF(T18&lt;26,"ÇOK YÜKSEK")))))</f>
        <v>ÇOK DÜŞÜK</v>
      </c>
      <c r="V18" s="75"/>
      <c r="W18" s="81"/>
      <c r="X18" s="75" t="b">
        <f>IF(W18="YETERLİ",0.1,IF(W18="KISMEN YETERLİ",0.4,IF(W18="ZAYIF",0.8,IF(W18="YETERLİ DEĞİL",1))))</f>
        <v>0</v>
      </c>
      <c r="Y18" s="75"/>
      <c r="Z18" s="75"/>
      <c r="AA18" s="79" t="s">
        <v>13</v>
      </c>
      <c r="AB18" s="9" t="s">
        <v>14</v>
      </c>
      <c r="AC18" s="7" t="str">
        <f>IF(AND(Y18=5, Z18=1), "D","")</f>
        <v/>
      </c>
      <c r="AD18" s="6" t="str">
        <f>IF(AND(Y18=5, Z18=2), "C","")</f>
        <v/>
      </c>
      <c r="AE18" s="5" t="str">
        <f>IF(AND(Y18=5, Z18=3), "B","")</f>
        <v/>
      </c>
      <c r="AF18" s="4" t="str">
        <f>IF(AND(Y18=5, Z18=4), "A","")</f>
        <v/>
      </c>
      <c r="AG18" s="4" t="str">
        <f>IF(AND(Y18=5, Z18=5), "A","")</f>
        <v/>
      </c>
      <c r="AH18" s="75">
        <f>T18*X18</f>
        <v>0</v>
      </c>
      <c r="AI18" s="80" t="str">
        <f>IF(AH18&lt;3,"ÇOK DÜŞÜK",IF(AH18&lt;6,"DÜŞÜK",IF(AH18&lt;12,"ORTA",IF(AH18&lt;20,"YÜKSEK",IF(AH18&lt;26,"ÇOK YÜKSEK")))))</f>
        <v>ÇOK DÜŞÜK</v>
      </c>
      <c r="AJ18" s="75"/>
      <c r="AK18" s="72"/>
      <c r="AL18" s="75"/>
      <c r="AM18" s="75" t="s">
        <v>95</v>
      </c>
      <c r="AN18" s="75"/>
    </row>
    <row r="19" spans="1:40" ht="20.25" customHeight="1" x14ac:dyDescent="0.2">
      <c r="A19" s="75"/>
      <c r="B19" s="75"/>
      <c r="C19" s="75"/>
      <c r="D19" s="75"/>
      <c r="E19" s="75"/>
      <c r="F19" s="83"/>
      <c r="G19" s="73"/>
      <c r="H19" s="75"/>
      <c r="I19" s="75"/>
      <c r="J19" s="75"/>
      <c r="K19" s="75"/>
      <c r="L19" s="75"/>
      <c r="M19" s="79"/>
      <c r="N19" s="9" t="s">
        <v>15</v>
      </c>
      <c r="O19" s="7" t="str">
        <f>IF(AND(K18=4, L18=1), "D","")</f>
        <v/>
      </c>
      <c r="P19" s="6" t="str">
        <f>IF(AND(K18=4, L18=2), "C","")</f>
        <v/>
      </c>
      <c r="Q19" s="5" t="str">
        <f>IF(AND(K18=4, L18=3), "B","")</f>
        <v/>
      </c>
      <c r="R19" s="5" t="str">
        <f>IF(AND(K18=4, L18=4), "B","")</f>
        <v/>
      </c>
      <c r="S19" s="4" t="str">
        <f>IF(AND(K18=4, L18=5), "A","")</f>
        <v/>
      </c>
      <c r="T19" s="75"/>
      <c r="U19" s="80"/>
      <c r="V19" s="75"/>
      <c r="W19" s="81"/>
      <c r="X19" s="75"/>
      <c r="Y19" s="75"/>
      <c r="Z19" s="75"/>
      <c r="AA19" s="79"/>
      <c r="AB19" s="9" t="s">
        <v>15</v>
      </c>
      <c r="AC19" s="7" t="str">
        <f>IF(AND(Y18=4, Z18=1), "D","")</f>
        <v/>
      </c>
      <c r="AD19" s="6" t="str">
        <f>IF(AND(Y18=4, Z18=2), "C","")</f>
        <v/>
      </c>
      <c r="AE19" s="5" t="str">
        <f>IF(AND(Y18=4, Z18=3), "B","")</f>
        <v/>
      </c>
      <c r="AF19" s="5" t="str">
        <f>IF(AND(Y18=4, Z18=4), "B","")</f>
        <v/>
      </c>
      <c r="AG19" s="4" t="str">
        <f>IF(AND(Y18=4, Z18=5), "A","")</f>
        <v/>
      </c>
      <c r="AH19" s="75"/>
      <c r="AI19" s="80"/>
      <c r="AJ19" s="75"/>
      <c r="AK19" s="73"/>
      <c r="AL19" s="75"/>
      <c r="AM19" s="75"/>
      <c r="AN19" s="75"/>
    </row>
    <row r="20" spans="1:40" x14ac:dyDescent="0.2">
      <c r="A20" s="75"/>
      <c r="B20" s="75"/>
      <c r="C20" s="75"/>
      <c r="D20" s="75"/>
      <c r="E20" s="75"/>
      <c r="F20" s="83"/>
      <c r="G20" s="73"/>
      <c r="H20" s="75"/>
      <c r="I20" s="75"/>
      <c r="J20" s="75"/>
      <c r="K20" s="75"/>
      <c r="L20" s="75"/>
      <c r="M20" s="79"/>
      <c r="N20" s="9" t="s">
        <v>16</v>
      </c>
      <c r="O20" s="7" t="str">
        <f>IF(AND(K18=3, L18=1), "D","")</f>
        <v/>
      </c>
      <c r="P20" s="6" t="str">
        <f>IF(AND(K18=3, L18=2), "C","")</f>
        <v/>
      </c>
      <c r="Q20" s="6" t="str">
        <f>IF(AND(K18=3, L18=3), "C","")</f>
        <v/>
      </c>
      <c r="R20" s="5" t="str">
        <f>IF(AND(K18=3, L18=4), "B","")</f>
        <v/>
      </c>
      <c r="S20" s="5" t="str">
        <f>IF(AND(K18=3, L18=5), "B","")</f>
        <v/>
      </c>
      <c r="T20" s="75"/>
      <c r="U20" s="80"/>
      <c r="V20" s="75"/>
      <c r="W20" s="81"/>
      <c r="X20" s="75"/>
      <c r="Y20" s="75"/>
      <c r="Z20" s="75"/>
      <c r="AA20" s="79"/>
      <c r="AB20" s="9" t="s">
        <v>16</v>
      </c>
      <c r="AC20" s="7" t="str">
        <f>IF(AND(Y18=3, Z18=1), "D","")</f>
        <v/>
      </c>
      <c r="AD20" s="6" t="str">
        <f>IF(AND(Y18=3, Z18=2), "C","")</f>
        <v/>
      </c>
      <c r="AE20" s="6" t="str">
        <f>IF(AND(Y18=3, Z18=3), "C","")</f>
        <v/>
      </c>
      <c r="AF20" s="5" t="str">
        <f>IF(AND(Y18=3, Z18=4), "B","")</f>
        <v/>
      </c>
      <c r="AG20" s="5" t="str">
        <f>IF(AND(Y18=3, Z18=5), "B","")</f>
        <v/>
      </c>
      <c r="AH20" s="75"/>
      <c r="AI20" s="80"/>
      <c r="AJ20" s="75"/>
      <c r="AK20" s="73"/>
      <c r="AL20" s="75"/>
      <c r="AM20" s="75"/>
      <c r="AN20" s="75"/>
    </row>
    <row r="21" spans="1:40" ht="18.75" customHeight="1" x14ac:dyDescent="0.2">
      <c r="A21" s="75"/>
      <c r="B21" s="75"/>
      <c r="C21" s="75"/>
      <c r="D21" s="75"/>
      <c r="E21" s="75"/>
      <c r="F21" s="83"/>
      <c r="G21" s="73"/>
      <c r="H21" s="75"/>
      <c r="I21" s="75"/>
      <c r="J21" s="75"/>
      <c r="K21" s="75"/>
      <c r="L21" s="75"/>
      <c r="M21" s="79"/>
      <c r="N21" s="9" t="s">
        <v>17</v>
      </c>
      <c r="O21" s="8" t="str">
        <f>IF(AND(K18=2, L18=1), "E","")</f>
        <v/>
      </c>
      <c r="P21" s="7" t="str">
        <f>IF(AND(K18=2, L18=2), "D","")</f>
        <v/>
      </c>
      <c r="Q21" s="6" t="str">
        <f>IF(AND(K18=2, L18=3), "C","")</f>
        <v/>
      </c>
      <c r="R21" s="6" t="str">
        <f>IF(AND(K18=2, L18=4), "C","")</f>
        <v/>
      </c>
      <c r="S21" s="6" t="str">
        <f>IF(AND(K18=2, L18=5), "C","")</f>
        <v/>
      </c>
      <c r="T21" s="75"/>
      <c r="U21" s="80"/>
      <c r="V21" s="75"/>
      <c r="W21" s="81"/>
      <c r="X21" s="75"/>
      <c r="Y21" s="75"/>
      <c r="Z21" s="75"/>
      <c r="AA21" s="79"/>
      <c r="AB21" s="9" t="s">
        <v>17</v>
      </c>
      <c r="AC21" s="8" t="str">
        <f>IF(AND(Y18=2, Z18=1), "E","")</f>
        <v/>
      </c>
      <c r="AD21" s="7" t="str">
        <f>IF(AND(Y18=2, Z18=2), "D","")</f>
        <v/>
      </c>
      <c r="AE21" s="6" t="str">
        <f>IF(AND(Y18=2, Z18=3), "C","")</f>
        <v/>
      </c>
      <c r="AF21" s="6" t="str">
        <f>IF(AND(Y18=2, Z18=4), "C","")</f>
        <v/>
      </c>
      <c r="AG21" s="6" t="str">
        <f>IF(AND(Y18=2, Z18=5), "C","")</f>
        <v/>
      </c>
      <c r="AH21" s="75"/>
      <c r="AI21" s="80"/>
      <c r="AJ21" s="75"/>
      <c r="AK21" s="73"/>
      <c r="AL21" s="75"/>
      <c r="AM21" s="75"/>
      <c r="AN21" s="75"/>
    </row>
    <row r="22" spans="1:40" ht="21.75" customHeight="1" x14ac:dyDescent="0.2">
      <c r="A22" s="75"/>
      <c r="B22" s="75"/>
      <c r="C22" s="75"/>
      <c r="D22" s="75"/>
      <c r="E22" s="75"/>
      <c r="F22" s="83"/>
      <c r="G22" s="73"/>
      <c r="H22" s="75"/>
      <c r="I22" s="75"/>
      <c r="J22" s="75"/>
      <c r="K22" s="75"/>
      <c r="L22" s="75"/>
      <c r="M22" s="79"/>
      <c r="N22" s="9" t="s">
        <v>18</v>
      </c>
      <c r="O22" s="8" t="str">
        <f>IF(AND(K18=1, L18=1), "E","")</f>
        <v/>
      </c>
      <c r="P22" s="8" t="str">
        <f>IF(AND(K18=1, L18=2), "E","")</f>
        <v/>
      </c>
      <c r="Q22" s="7" t="str">
        <f>IF(AND(K18=1, L18=3), "D","")</f>
        <v/>
      </c>
      <c r="R22" s="7" t="str">
        <f>IF(AND(K18=1, L18=4), "D","")</f>
        <v/>
      </c>
      <c r="S22" s="7" t="str">
        <f>IF(AND(K18=1, L18=5), "D","")</f>
        <v/>
      </c>
      <c r="T22" s="75"/>
      <c r="U22" s="80"/>
      <c r="V22" s="75"/>
      <c r="W22" s="81"/>
      <c r="X22" s="75"/>
      <c r="Y22" s="75"/>
      <c r="Z22" s="75"/>
      <c r="AA22" s="79"/>
      <c r="AB22" s="9" t="s">
        <v>18</v>
      </c>
      <c r="AC22" s="8" t="str">
        <f>IF(AND(Y18=1, Z18=1), "E","")</f>
        <v/>
      </c>
      <c r="AD22" s="8" t="str">
        <f>IF(AND(Y18=1, Z18=2), "E","")</f>
        <v/>
      </c>
      <c r="AE22" s="7" t="str">
        <f>IF(AND(Y18=1, Z18=3), "D","")</f>
        <v/>
      </c>
      <c r="AF22" s="7" t="str">
        <f>IF(AND(Y18=1, Z18=4), "D","")</f>
        <v/>
      </c>
      <c r="AG22" s="7" t="str">
        <f>IF(AND(Y18=1, Z18=5), "D","")</f>
        <v/>
      </c>
      <c r="AH22" s="75"/>
      <c r="AI22" s="80"/>
      <c r="AJ22" s="75"/>
      <c r="AK22" s="73"/>
      <c r="AL22" s="75"/>
      <c r="AM22" s="75"/>
      <c r="AN22" s="75"/>
    </row>
    <row r="23" spans="1:40" x14ac:dyDescent="0.2">
      <c r="A23" s="75"/>
      <c r="B23" s="75"/>
      <c r="C23" s="75"/>
      <c r="D23" s="75"/>
      <c r="E23" s="75"/>
      <c r="F23" s="83"/>
      <c r="G23" s="73"/>
      <c r="H23" s="75"/>
      <c r="I23" s="75"/>
      <c r="J23" s="75"/>
      <c r="K23" s="75"/>
      <c r="L23" s="75"/>
      <c r="M23" s="10"/>
      <c r="N23" s="10"/>
      <c r="O23" s="11" t="s">
        <v>19</v>
      </c>
      <c r="P23" s="11" t="s">
        <v>20</v>
      </c>
      <c r="Q23" s="11" t="s">
        <v>21</v>
      </c>
      <c r="R23" s="11" t="s">
        <v>22</v>
      </c>
      <c r="S23" s="11" t="s">
        <v>23</v>
      </c>
      <c r="T23" s="75"/>
      <c r="U23" s="80"/>
      <c r="V23" s="75"/>
      <c r="W23" s="81"/>
      <c r="X23" s="75"/>
      <c r="Y23" s="75"/>
      <c r="Z23" s="75"/>
      <c r="AA23" s="10"/>
      <c r="AB23" s="10"/>
      <c r="AC23" s="11" t="s">
        <v>19</v>
      </c>
      <c r="AD23" s="11" t="s">
        <v>20</v>
      </c>
      <c r="AE23" s="11" t="s">
        <v>21</v>
      </c>
      <c r="AF23" s="11" t="s">
        <v>22</v>
      </c>
      <c r="AG23" s="11" t="s">
        <v>23</v>
      </c>
      <c r="AH23" s="75"/>
      <c r="AI23" s="80"/>
      <c r="AJ23" s="75"/>
      <c r="AK23" s="73"/>
      <c r="AL23" s="75"/>
      <c r="AM23" s="75"/>
      <c r="AN23" s="75"/>
    </row>
    <row r="24" spans="1:40" x14ac:dyDescent="0.2">
      <c r="A24" s="75"/>
      <c r="B24" s="75"/>
      <c r="C24" s="75"/>
      <c r="D24" s="75"/>
      <c r="E24" s="75"/>
      <c r="F24" s="83"/>
      <c r="G24" s="74"/>
      <c r="H24" s="75"/>
      <c r="I24" s="75"/>
      <c r="J24" s="75"/>
      <c r="K24" s="75"/>
      <c r="L24" s="75"/>
      <c r="M24" s="76"/>
      <c r="N24" s="77"/>
      <c r="O24" s="77" t="s">
        <v>24</v>
      </c>
      <c r="P24" s="77"/>
      <c r="Q24" s="77"/>
      <c r="R24" s="77"/>
      <c r="S24" s="77"/>
      <c r="T24" s="75"/>
      <c r="U24" s="80"/>
      <c r="V24" s="75"/>
      <c r="W24" s="81"/>
      <c r="X24" s="75"/>
      <c r="Y24" s="75"/>
      <c r="Z24" s="75"/>
      <c r="AA24" s="76"/>
      <c r="AB24" s="77"/>
      <c r="AC24" s="77" t="s">
        <v>24</v>
      </c>
      <c r="AD24" s="77"/>
      <c r="AE24" s="77"/>
      <c r="AF24" s="77"/>
      <c r="AG24" s="78"/>
      <c r="AH24" s="75"/>
      <c r="AI24" s="80"/>
      <c r="AJ24" s="75"/>
      <c r="AK24" s="74"/>
      <c r="AL24" s="75"/>
      <c r="AM24" s="75"/>
      <c r="AN24" s="75"/>
    </row>
    <row r="25" spans="1:40" ht="24" customHeight="1" x14ac:dyDescent="0.2">
      <c r="A25" s="75"/>
      <c r="B25" s="75"/>
      <c r="C25" s="75"/>
      <c r="D25" s="75"/>
      <c r="E25" s="75"/>
      <c r="F25" s="83" t="s">
        <v>95</v>
      </c>
      <c r="G25" s="72"/>
      <c r="H25" s="75"/>
      <c r="I25" s="75"/>
      <c r="J25" s="75"/>
      <c r="K25" s="75"/>
      <c r="L25" s="75"/>
      <c r="M25" s="79" t="s">
        <v>13</v>
      </c>
      <c r="N25" s="9" t="s">
        <v>14</v>
      </c>
      <c r="O25" s="7" t="str">
        <f>IF(AND(K25=5, L25=1), "D","")</f>
        <v/>
      </c>
      <c r="P25" s="6" t="str">
        <f>IF(AND(K25=5, L25=2), "C","")</f>
        <v/>
      </c>
      <c r="Q25" s="5" t="str">
        <f>IF(AND(K25=5, L25=3), "B","")</f>
        <v/>
      </c>
      <c r="R25" s="4" t="str">
        <f>IF(AND(K25=5, L25=4), "A","")</f>
        <v/>
      </c>
      <c r="S25" s="4" t="str">
        <f>IF(AND(K25=5, L25=5), "A","")</f>
        <v/>
      </c>
      <c r="T25" s="75">
        <f>K25*L25</f>
        <v>0</v>
      </c>
      <c r="U25" s="80" t="str">
        <f>IF(T25&lt;3,"ÇOK DÜŞÜK",IF(T25&lt;6,"DÜŞÜK",IF(T25&lt;12,"ORTA",IF(T25&lt;20,"YÜKSEK",IF(T25&lt;26,"ÇOK YÜKSEK")))))</f>
        <v>ÇOK DÜŞÜK</v>
      </c>
      <c r="V25" s="75"/>
      <c r="W25" s="81"/>
      <c r="X25" s="75" t="b">
        <f>IF(W25="YETERLİ",0.1,IF(W25="KISMEN YETERLİ",0.4,IF(W25="ZAYIF",0.8,IF(W25="YETERLİ DEĞİL",1))))</f>
        <v>0</v>
      </c>
      <c r="Y25" s="75"/>
      <c r="Z25" s="75"/>
      <c r="AA25" s="79" t="s">
        <v>13</v>
      </c>
      <c r="AB25" s="9" t="s">
        <v>14</v>
      </c>
      <c r="AC25" s="7" t="str">
        <f>IF(AND(Y25=5, Z25=1), "D","")</f>
        <v/>
      </c>
      <c r="AD25" s="6" t="str">
        <f>IF(AND(Y25=5, Z25=2), "C","")</f>
        <v/>
      </c>
      <c r="AE25" s="5" t="str">
        <f>IF(AND(Y25=5, Z25=3), "B","")</f>
        <v/>
      </c>
      <c r="AF25" s="4" t="str">
        <f>IF(AND(Y25=5, Z25=4), "A","")</f>
        <v/>
      </c>
      <c r="AG25" s="4" t="str">
        <f>IF(AND(Y25=5, Z25=5), "A","")</f>
        <v/>
      </c>
      <c r="AH25" s="75">
        <f>T25*X25</f>
        <v>0</v>
      </c>
      <c r="AI25" s="80" t="str">
        <f>IF(AH25&lt;3,"ÇOK DÜŞÜK",IF(AH25&lt;6,"DÜŞÜK",IF(AH25&lt;12,"ORTA",IF(AH25&lt;20,"YÜKSEK",IF(AH25&lt;26,"ÇOK YÜKSEK")))))</f>
        <v>ÇOK DÜŞÜK</v>
      </c>
      <c r="AJ25" s="75"/>
      <c r="AK25" s="72"/>
      <c r="AL25" s="75"/>
      <c r="AM25" s="75" t="s">
        <v>95</v>
      </c>
      <c r="AN25" s="75"/>
    </row>
    <row r="26" spans="1:40" ht="20.25" customHeight="1" x14ac:dyDescent="0.2">
      <c r="A26" s="75"/>
      <c r="B26" s="75"/>
      <c r="C26" s="75"/>
      <c r="D26" s="75"/>
      <c r="E26" s="75"/>
      <c r="F26" s="83"/>
      <c r="G26" s="73"/>
      <c r="H26" s="75"/>
      <c r="I26" s="75"/>
      <c r="J26" s="75"/>
      <c r="K26" s="75"/>
      <c r="L26" s="75"/>
      <c r="M26" s="79"/>
      <c r="N26" s="9" t="s">
        <v>15</v>
      </c>
      <c r="O26" s="7" t="str">
        <f>IF(AND(K25=4, L25=1), "D","")</f>
        <v/>
      </c>
      <c r="P26" s="6" t="str">
        <f>IF(AND(K25=4, L25=2), "C","")</f>
        <v/>
      </c>
      <c r="Q26" s="5" t="str">
        <f>IF(AND(K25=4, L25=3), "B","")</f>
        <v/>
      </c>
      <c r="R26" s="5" t="str">
        <f>IF(AND(K25=4, L25=4), "B","")</f>
        <v/>
      </c>
      <c r="S26" s="4" t="str">
        <f>IF(AND(K25=4, L25=5), "A","")</f>
        <v/>
      </c>
      <c r="T26" s="75"/>
      <c r="U26" s="80"/>
      <c r="V26" s="75"/>
      <c r="W26" s="81"/>
      <c r="X26" s="75"/>
      <c r="Y26" s="75"/>
      <c r="Z26" s="75"/>
      <c r="AA26" s="79"/>
      <c r="AB26" s="9" t="s">
        <v>15</v>
      </c>
      <c r="AC26" s="7" t="str">
        <f>IF(AND(Y25=4, Z25=1), "D","")</f>
        <v/>
      </c>
      <c r="AD26" s="6" t="str">
        <f>IF(AND(Y25=4, Z25=2), "C","")</f>
        <v/>
      </c>
      <c r="AE26" s="5" t="str">
        <f>IF(AND(Y25=4, Z25=3), "B","")</f>
        <v/>
      </c>
      <c r="AF26" s="5" t="str">
        <f>IF(AND(Y25=4, Z25=4), "B","")</f>
        <v/>
      </c>
      <c r="AG26" s="4" t="str">
        <f>IF(AND(Y25=4, Z25=5), "A","")</f>
        <v/>
      </c>
      <c r="AH26" s="75"/>
      <c r="AI26" s="80"/>
      <c r="AJ26" s="75"/>
      <c r="AK26" s="73"/>
      <c r="AL26" s="75"/>
      <c r="AM26" s="75"/>
      <c r="AN26" s="75"/>
    </row>
    <row r="27" spans="1:40" x14ac:dyDescent="0.2">
      <c r="A27" s="75"/>
      <c r="B27" s="75"/>
      <c r="C27" s="75"/>
      <c r="D27" s="75"/>
      <c r="E27" s="75"/>
      <c r="F27" s="83"/>
      <c r="G27" s="73"/>
      <c r="H27" s="75"/>
      <c r="I27" s="75"/>
      <c r="J27" s="75"/>
      <c r="K27" s="75"/>
      <c r="L27" s="75"/>
      <c r="M27" s="79"/>
      <c r="N27" s="9" t="s">
        <v>16</v>
      </c>
      <c r="O27" s="7" t="str">
        <f>IF(AND(K25=3, L25=1), "D","")</f>
        <v/>
      </c>
      <c r="P27" s="6" t="str">
        <f>IF(AND(K25=3, L25=2), "C","")</f>
        <v/>
      </c>
      <c r="Q27" s="6" t="str">
        <f>IF(AND(K25=3, L25=3), "C","")</f>
        <v/>
      </c>
      <c r="R27" s="5" t="str">
        <f>IF(AND(K25=3, L25=4), "B","")</f>
        <v/>
      </c>
      <c r="S27" s="5" t="str">
        <f>IF(AND(K25=3, L25=5), "B","")</f>
        <v/>
      </c>
      <c r="T27" s="75"/>
      <c r="U27" s="80"/>
      <c r="V27" s="75"/>
      <c r="W27" s="81"/>
      <c r="X27" s="75"/>
      <c r="Y27" s="75"/>
      <c r="Z27" s="75"/>
      <c r="AA27" s="79"/>
      <c r="AB27" s="9" t="s">
        <v>16</v>
      </c>
      <c r="AC27" s="7" t="str">
        <f>IF(AND(Y25=3, Z25=1), "D","")</f>
        <v/>
      </c>
      <c r="AD27" s="6" t="str">
        <f>IF(AND(Y25=3, Z25=2), "C","")</f>
        <v/>
      </c>
      <c r="AE27" s="6" t="str">
        <f>IF(AND(Y25=3, Z25=3), "C","")</f>
        <v/>
      </c>
      <c r="AF27" s="5" t="str">
        <f>IF(AND(Y25=3, Z25=4), "B","")</f>
        <v/>
      </c>
      <c r="AG27" s="5" t="str">
        <f>IF(AND(Y25=3, Z25=5), "B","")</f>
        <v/>
      </c>
      <c r="AH27" s="75"/>
      <c r="AI27" s="80"/>
      <c r="AJ27" s="75"/>
      <c r="AK27" s="73"/>
      <c r="AL27" s="75"/>
      <c r="AM27" s="75"/>
      <c r="AN27" s="75"/>
    </row>
    <row r="28" spans="1:40" ht="18.75" customHeight="1" x14ac:dyDescent="0.2">
      <c r="A28" s="75"/>
      <c r="B28" s="75"/>
      <c r="C28" s="75"/>
      <c r="D28" s="75"/>
      <c r="E28" s="75"/>
      <c r="F28" s="83"/>
      <c r="G28" s="73"/>
      <c r="H28" s="75"/>
      <c r="I28" s="75"/>
      <c r="J28" s="75"/>
      <c r="K28" s="75"/>
      <c r="L28" s="75"/>
      <c r="M28" s="79"/>
      <c r="N28" s="9" t="s">
        <v>17</v>
      </c>
      <c r="O28" s="8" t="str">
        <f>IF(AND(K25=2, L25=1), "E","")</f>
        <v/>
      </c>
      <c r="P28" s="7" t="str">
        <f>IF(AND(K25=2, L25=2), "D","")</f>
        <v/>
      </c>
      <c r="Q28" s="6" t="str">
        <f>IF(AND(K25=2, L25=3), "C","")</f>
        <v/>
      </c>
      <c r="R28" s="6" t="str">
        <f>IF(AND(K25=2, L25=4), "C","")</f>
        <v/>
      </c>
      <c r="S28" s="6" t="str">
        <f>IF(AND(K25=2, L25=5), "C","")</f>
        <v/>
      </c>
      <c r="T28" s="75"/>
      <c r="U28" s="80"/>
      <c r="V28" s="75"/>
      <c r="W28" s="81"/>
      <c r="X28" s="75"/>
      <c r="Y28" s="75"/>
      <c r="Z28" s="75"/>
      <c r="AA28" s="79"/>
      <c r="AB28" s="9" t="s">
        <v>17</v>
      </c>
      <c r="AC28" s="8" t="str">
        <f>IF(AND(Y25=2, Z25=1), "E","")</f>
        <v/>
      </c>
      <c r="AD28" s="7" t="str">
        <f>IF(AND(Y25=2, Z25=2), "D","")</f>
        <v/>
      </c>
      <c r="AE28" s="6" t="str">
        <f>IF(AND(Y25=2, Z25=3), "C","")</f>
        <v/>
      </c>
      <c r="AF28" s="6" t="str">
        <f>IF(AND(Y25=2, Z25=4), "C","")</f>
        <v/>
      </c>
      <c r="AG28" s="6" t="str">
        <f>IF(AND(Y25=2, Z25=5), "C","")</f>
        <v/>
      </c>
      <c r="AH28" s="75"/>
      <c r="AI28" s="80"/>
      <c r="AJ28" s="75"/>
      <c r="AK28" s="73"/>
      <c r="AL28" s="75"/>
      <c r="AM28" s="75"/>
      <c r="AN28" s="75"/>
    </row>
    <row r="29" spans="1:40" ht="21.75" customHeight="1" x14ac:dyDescent="0.2">
      <c r="A29" s="75"/>
      <c r="B29" s="75"/>
      <c r="C29" s="75"/>
      <c r="D29" s="75"/>
      <c r="E29" s="75"/>
      <c r="F29" s="83"/>
      <c r="G29" s="73"/>
      <c r="H29" s="75"/>
      <c r="I29" s="75"/>
      <c r="J29" s="75"/>
      <c r="K29" s="75"/>
      <c r="L29" s="75"/>
      <c r="M29" s="79"/>
      <c r="N29" s="9" t="s">
        <v>18</v>
      </c>
      <c r="O29" s="8" t="str">
        <f>IF(AND(K25=1, L25=1), "E","")</f>
        <v/>
      </c>
      <c r="P29" s="8" t="str">
        <f>IF(AND(K25=1, L25=2), "E","")</f>
        <v/>
      </c>
      <c r="Q29" s="7" t="str">
        <f>IF(AND(K25=1, L25=3), "D","")</f>
        <v/>
      </c>
      <c r="R29" s="7" t="str">
        <f>IF(AND(K25=1, L25=4), "D","")</f>
        <v/>
      </c>
      <c r="S29" s="7" t="str">
        <f>IF(AND(K25=1, L25=5), "D","")</f>
        <v/>
      </c>
      <c r="T29" s="75"/>
      <c r="U29" s="80"/>
      <c r="V29" s="75"/>
      <c r="W29" s="81"/>
      <c r="X29" s="75"/>
      <c r="Y29" s="75"/>
      <c r="Z29" s="75"/>
      <c r="AA29" s="79"/>
      <c r="AB29" s="9" t="s">
        <v>18</v>
      </c>
      <c r="AC29" s="8" t="str">
        <f>IF(AND(Y25=1, Z25=1), "E","")</f>
        <v/>
      </c>
      <c r="AD29" s="8" t="str">
        <f>IF(AND(Y25=1, Z25=2), "E","")</f>
        <v/>
      </c>
      <c r="AE29" s="7" t="str">
        <f>IF(AND(Y25=1, Z25=3), "D","")</f>
        <v/>
      </c>
      <c r="AF29" s="7" t="str">
        <f>IF(AND(Y25=1, Z25=4), "D","")</f>
        <v/>
      </c>
      <c r="AG29" s="7" t="str">
        <f>IF(AND(Y25=1, Z25=5), "D","")</f>
        <v/>
      </c>
      <c r="AH29" s="75"/>
      <c r="AI29" s="80"/>
      <c r="AJ29" s="75"/>
      <c r="AK29" s="73"/>
      <c r="AL29" s="75"/>
      <c r="AM29" s="75"/>
      <c r="AN29" s="75"/>
    </row>
    <row r="30" spans="1:40" x14ac:dyDescent="0.2">
      <c r="A30" s="75"/>
      <c r="B30" s="75"/>
      <c r="C30" s="75"/>
      <c r="D30" s="75"/>
      <c r="E30" s="75"/>
      <c r="F30" s="83"/>
      <c r="G30" s="73"/>
      <c r="H30" s="75"/>
      <c r="I30" s="75"/>
      <c r="J30" s="75"/>
      <c r="K30" s="75"/>
      <c r="L30" s="75"/>
      <c r="M30" s="10"/>
      <c r="N30" s="10"/>
      <c r="O30" s="11" t="s">
        <v>19</v>
      </c>
      <c r="P30" s="11" t="s">
        <v>20</v>
      </c>
      <c r="Q30" s="11" t="s">
        <v>21</v>
      </c>
      <c r="R30" s="11" t="s">
        <v>22</v>
      </c>
      <c r="S30" s="11" t="s">
        <v>23</v>
      </c>
      <c r="T30" s="75"/>
      <c r="U30" s="80"/>
      <c r="V30" s="75"/>
      <c r="W30" s="81"/>
      <c r="X30" s="75"/>
      <c r="Y30" s="75"/>
      <c r="Z30" s="75"/>
      <c r="AA30" s="10"/>
      <c r="AB30" s="10"/>
      <c r="AC30" s="11" t="s">
        <v>19</v>
      </c>
      <c r="AD30" s="11" t="s">
        <v>20</v>
      </c>
      <c r="AE30" s="11" t="s">
        <v>21</v>
      </c>
      <c r="AF30" s="11" t="s">
        <v>22</v>
      </c>
      <c r="AG30" s="11" t="s">
        <v>23</v>
      </c>
      <c r="AH30" s="75"/>
      <c r="AI30" s="80"/>
      <c r="AJ30" s="75"/>
      <c r="AK30" s="73"/>
      <c r="AL30" s="75"/>
      <c r="AM30" s="75"/>
      <c r="AN30" s="75"/>
    </row>
    <row r="31" spans="1:40" x14ac:dyDescent="0.2">
      <c r="A31" s="75"/>
      <c r="B31" s="75"/>
      <c r="C31" s="75"/>
      <c r="D31" s="75"/>
      <c r="E31" s="75"/>
      <c r="F31" s="83"/>
      <c r="G31" s="74"/>
      <c r="H31" s="75"/>
      <c r="I31" s="75"/>
      <c r="J31" s="75"/>
      <c r="K31" s="75"/>
      <c r="L31" s="75"/>
      <c r="M31" s="76"/>
      <c r="N31" s="77"/>
      <c r="O31" s="77" t="s">
        <v>24</v>
      </c>
      <c r="P31" s="77"/>
      <c r="Q31" s="77"/>
      <c r="R31" s="77"/>
      <c r="S31" s="77"/>
      <c r="T31" s="75"/>
      <c r="U31" s="80"/>
      <c r="V31" s="75"/>
      <c r="W31" s="81"/>
      <c r="X31" s="75"/>
      <c r="Y31" s="75"/>
      <c r="Z31" s="75"/>
      <c r="AA31" s="76"/>
      <c r="AB31" s="77"/>
      <c r="AC31" s="77" t="s">
        <v>24</v>
      </c>
      <c r="AD31" s="77"/>
      <c r="AE31" s="77"/>
      <c r="AF31" s="77"/>
      <c r="AG31" s="78"/>
      <c r="AH31" s="75"/>
      <c r="AI31" s="80"/>
      <c r="AJ31" s="75"/>
      <c r="AK31" s="74"/>
      <c r="AL31" s="75"/>
      <c r="AM31" s="75"/>
      <c r="AN31" s="75"/>
    </row>
    <row r="32" spans="1:40" ht="24" customHeight="1" x14ac:dyDescent="0.2">
      <c r="A32" s="75"/>
      <c r="B32" s="75"/>
      <c r="C32" s="75"/>
      <c r="D32" s="75"/>
      <c r="E32" s="75"/>
      <c r="F32" s="83" t="s">
        <v>95</v>
      </c>
      <c r="G32" s="72"/>
      <c r="H32" s="75"/>
      <c r="I32" s="75"/>
      <c r="J32" s="75"/>
      <c r="K32" s="75"/>
      <c r="L32" s="75"/>
      <c r="M32" s="79" t="s">
        <v>13</v>
      </c>
      <c r="N32" s="9" t="s">
        <v>14</v>
      </c>
      <c r="O32" s="7" t="str">
        <f>IF(AND(K32=5, L32=1), "D","")</f>
        <v/>
      </c>
      <c r="P32" s="6" t="str">
        <f>IF(AND(K32=5, L32=2), "C","")</f>
        <v/>
      </c>
      <c r="Q32" s="5" t="str">
        <f>IF(AND(K32=5, L32=3), "B","")</f>
        <v/>
      </c>
      <c r="R32" s="4" t="str">
        <f>IF(AND(K32=5, L32=4), "A","")</f>
        <v/>
      </c>
      <c r="S32" s="4" t="str">
        <f>IF(AND(K32=5, L32=5), "A","")</f>
        <v/>
      </c>
      <c r="T32" s="75">
        <f>K32*L32</f>
        <v>0</v>
      </c>
      <c r="U32" s="80" t="str">
        <f>IF(T32&lt;3,"ÇOK DÜŞÜK",IF(T32&lt;6,"DÜŞÜK",IF(T32&lt;12,"ORTA",IF(T32&lt;20,"YÜKSEK",IF(T32&lt;26,"ÇOK YÜKSEK")))))</f>
        <v>ÇOK DÜŞÜK</v>
      </c>
      <c r="V32" s="75"/>
      <c r="W32" s="81"/>
      <c r="X32" s="75" t="b">
        <f>IF(W32="YETERLİ",0.1,IF(W32="KISMEN YETERLİ",0.4,IF(W32="ZAYIF",0.8,IF(W32="YETERLİ DEĞİL",1))))</f>
        <v>0</v>
      </c>
      <c r="Y32" s="75"/>
      <c r="Z32" s="75"/>
      <c r="AA32" s="79" t="s">
        <v>13</v>
      </c>
      <c r="AB32" s="9" t="s">
        <v>14</v>
      </c>
      <c r="AC32" s="7" t="str">
        <f>IF(AND(Y32=5, Z32=1), "D","")</f>
        <v/>
      </c>
      <c r="AD32" s="6" t="str">
        <f>IF(AND(Y32=5, Z32=2), "C","")</f>
        <v/>
      </c>
      <c r="AE32" s="5" t="str">
        <f>IF(AND(Y32=5, Z32=3), "B","")</f>
        <v/>
      </c>
      <c r="AF32" s="4" t="str">
        <f>IF(AND(Y32=5, Z32=4), "A","")</f>
        <v/>
      </c>
      <c r="AG32" s="4" t="str">
        <f>IF(AND(Y32=5, Z32=5), "A","")</f>
        <v/>
      </c>
      <c r="AH32" s="75">
        <f>T32*X32</f>
        <v>0</v>
      </c>
      <c r="AI32" s="80" t="str">
        <f>IF(AH32&lt;3,"ÇOK DÜŞÜK",IF(AH32&lt;6,"DÜŞÜK",IF(AH32&lt;12,"ORTA",IF(AH32&lt;20,"YÜKSEK",IF(AH32&lt;26,"ÇOK YÜKSEK")))))</f>
        <v>ÇOK DÜŞÜK</v>
      </c>
      <c r="AJ32" s="75"/>
      <c r="AK32" s="72"/>
      <c r="AL32" s="75"/>
      <c r="AM32" s="75" t="s">
        <v>95</v>
      </c>
      <c r="AN32" s="75"/>
    </row>
    <row r="33" spans="1:40" ht="20.25" customHeight="1" x14ac:dyDescent="0.2">
      <c r="A33" s="75"/>
      <c r="B33" s="75"/>
      <c r="C33" s="75"/>
      <c r="D33" s="75"/>
      <c r="E33" s="75"/>
      <c r="F33" s="83"/>
      <c r="G33" s="73"/>
      <c r="H33" s="75"/>
      <c r="I33" s="75"/>
      <c r="J33" s="75"/>
      <c r="K33" s="75"/>
      <c r="L33" s="75"/>
      <c r="M33" s="79"/>
      <c r="N33" s="9" t="s">
        <v>15</v>
      </c>
      <c r="O33" s="7" t="str">
        <f>IF(AND(K32=4, L32=1), "D","")</f>
        <v/>
      </c>
      <c r="P33" s="6" t="str">
        <f>IF(AND(K32=4, L32=2), "C","")</f>
        <v/>
      </c>
      <c r="Q33" s="5" t="str">
        <f>IF(AND(K32=4, L32=3), "B","")</f>
        <v/>
      </c>
      <c r="R33" s="5" t="str">
        <f>IF(AND(K32=4, L32=4), "B","")</f>
        <v/>
      </c>
      <c r="S33" s="4" t="str">
        <f>IF(AND(K32=4, L32=5), "A","")</f>
        <v/>
      </c>
      <c r="T33" s="75"/>
      <c r="U33" s="80"/>
      <c r="V33" s="75"/>
      <c r="W33" s="81"/>
      <c r="X33" s="75"/>
      <c r="Y33" s="75"/>
      <c r="Z33" s="75"/>
      <c r="AA33" s="79"/>
      <c r="AB33" s="9" t="s">
        <v>15</v>
      </c>
      <c r="AC33" s="7" t="str">
        <f>IF(AND(Y32=4, Z32=1), "D","")</f>
        <v/>
      </c>
      <c r="AD33" s="6" t="str">
        <f>IF(AND(Y32=4, Z32=2), "C","")</f>
        <v/>
      </c>
      <c r="AE33" s="5" t="str">
        <f>IF(AND(Y32=4, Z32=3), "B","")</f>
        <v/>
      </c>
      <c r="AF33" s="5" t="str">
        <f>IF(AND(Y32=4, Z32=4), "B","")</f>
        <v/>
      </c>
      <c r="AG33" s="4" t="str">
        <f>IF(AND(Y32=4, Z32=5), "A","")</f>
        <v/>
      </c>
      <c r="AH33" s="75"/>
      <c r="AI33" s="80"/>
      <c r="AJ33" s="75"/>
      <c r="AK33" s="73"/>
      <c r="AL33" s="75"/>
      <c r="AM33" s="75"/>
      <c r="AN33" s="75"/>
    </row>
    <row r="34" spans="1:40" x14ac:dyDescent="0.2">
      <c r="A34" s="75"/>
      <c r="B34" s="75"/>
      <c r="C34" s="75"/>
      <c r="D34" s="75"/>
      <c r="E34" s="75"/>
      <c r="F34" s="83"/>
      <c r="G34" s="73"/>
      <c r="H34" s="75"/>
      <c r="I34" s="75"/>
      <c r="J34" s="75"/>
      <c r="K34" s="75"/>
      <c r="L34" s="75"/>
      <c r="M34" s="79"/>
      <c r="N34" s="9" t="s">
        <v>16</v>
      </c>
      <c r="O34" s="7" t="str">
        <f>IF(AND(K32=3, L32=1), "D","")</f>
        <v/>
      </c>
      <c r="P34" s="6" t="str">
        <f>IF(AND(K32=3, L32=2), "C","")</f>
        <v/>
      </c>
      <c r="Q34" s="6" t="str">
        <f>IF(AND(K32=3, L32=3), "C","")</f>
        <v/>
      </c>
      <c r="R34" s="5" t="str">
        <f>IF(AND(K32=3, L32=4), "B","")</f>
        <v/>
      </c>
      <c r="S34" s="5" t="str">
        <f>IF(AND(K32=3, L32=5), "B","")</f>
        <v/>
      </c>
      <c r="T34" s="75"/>
      <c r="U34" s="80"/>
      <c r="V34" s="75"/>
      <c r="W34" s="81"/>
      <c r="X34" s="75"/>
      <c r="Y34" s="75"/>
      <c r="Z34" s="75"/>
      <c r="AA34" s="79"/>
      <c r="AB34" s="9" t="s">
        <v>16</v>
      </c>
      <c r="AC34" s="7" t="str">
        <f>IF(AND(Y32=3, Z32=1), "D","")</f>
        <v/>
      </c>
      <c r="AD34" s="6" t="str">
        <f>IF(AND(Y32=3, Z32=2), "C","")</f>
        <v/>
      </c>
      <c r="AE34" s="6" t="str">
        <f>IF(AND(Y32=3, Z32=3), "C","")</f>
        <v/>
      </c>
      <c r="AF34" s="5" t="str">
        <f>IF(AND(Y32=3, Z32=4), "B","")</f>
        <v/>
      </c>
      <c r="AG34" s="5" t="str">
        <f>IF(AND(Y32=3, Z32=5), "B","")</f>
        <v/>
      </c>
      <c r="AH34" s="75"/>
      <c r="AI34" s="80"/>
      <c r="AJ34" s="75"/>
      <c r="AK34" s="73"/>
      <c r="AL34" s="75"/>
      <c r="AM34" s="75"/>
      <c r="AN34" s="75"/>
    </row>
    <row r="35" spans="1:40" ht="18.75" customHeight="1" x14ac:dyDescent="0.2">
      <c r="A35" s="75"/>
      <c r="B35" s="75"/>
      <c r="C35" s="75"/>
      <c r="D35" s="75"/>
      <c r="E35" s="75"/>
      <c r="F35" s="83"/>
      <c r="G35" s="73"/>
      <c r="H35" s="75"/>
      <c r="I35" s="75"/>
      <c r="J35" s="75"/>
      <c r="K35" s="75"/>
      <c r="L35" s="75"/>
      <c r="M35" s="79"/>
      <c r="N35" s="9" t="s">
        <v>17</v>
      </c>
      <c r="O35" s="8" t="str">
        <f>IF(AND(K32=2, L32=1), "E","")</f>
        <v/>
      </c>
      <c r="P35" s="7" t="str">
        <f>IF(AND(K32=2, L32=2), "D","")</f>
        <v/>
      </c>
      <c r="Q35" s="6" t="str">
        <f>IF(AND(K32=2, L32=3), "C","")</f>
        <v/>
      </c>
      <c r="R35" s="6" t="str">
        <f>IF(AND(K32=2, L32=4), "C","")</f>
        <v/>
      </c>
      <c r="S35" s="6" t="str">
        <f>IF(AND(K32=2, L32=5), "C","")</f>
        <v/>
      </c>
      <c r="T35" s="75"/>
      <c r="U35" s="80"/>
      <c r="V35" s="75"/>
      <c r="W35" s="81"/>
      <c r="X35" s="75"/>
      <c r="Y35" s="75"/>
      <c r="Z35" s="75"/>
      <c r="AA35" s="79"/>
      <c r="AB35" s="9" t="s">
        <v>17</v>
      </c>
      <c r="AC35" s="8" t="str">
        <f>IF(AND(Y32=2, Z32=1), "E","")</f>
        <v/>
      </c>
      <c r="AD35" s="7" t="str">
        <f>IF(AND(Y32=2, Z32=2), "D","")</f>
        <v/>
      </c>
      <c r="AE35" s="6" t="str">
        <f>IF(AND(Y32=2, Z32=3), "C","")</f>
        <v/>
      </c>
      <c r="AF35" s="6" t="str">
        <f>IF(AND(Y32=2, Z32=4), "C","")</f>
        <v/>
      </c>
      <c r="AG35" s="6" t="str">
        <f>IF(AND(Y32=2, Z32=5), "C","")</f>
        <v/>
      </c>
      <c r="AH35" s="75"/>
      <c r="AI35" s="80"/>
      <c r="AJ35" s="75"/>
      <c r="AK35" s="73"/>
      <c r="AL35" s="75"/>
      <c r="AM35" s="75"/>
      <c r="AN35" s="75"/>
    </row>
    <row r="36" spans="1:40" ht="21.75" customHeight="1" x14ac:dyDescent="0.2">
      <c r="A36" s="75"/>
      <c r="B36" s="75"/>
      <c r="C36" s="75"/>
      <c r="D36" s="75"/>
      <c r="E36" s="75"/>
      <c r="F36" s="83"/>
      <c r="G36" s="73"/>
      <c r="H36" s="75"/>
      <c r="I36" s="75"/>
      <c r="J36" s="75"/>
      <c r="K36" s="75"/>
      <c r="L36" s="75"/>
      <c r="M36" s="79"/>
      <c r="N36" s="9" t="s">
        <v>18</v>
      </c>
      <c r="O36" s="8" t="str">
        <f>IF(AND(K32=1, L32=1), "E","")</f>
        <v/>
      </c>
      <c r="P36" s="8" t="str">
        <f>IF(AND(K32=1, L32=2), "E","")</f>
        <v/>
      </c>
      <c r="Q36" s="7" t="str">
        <f>IF(AND(K32=1, L32=3), "D","")</f>
        <v/>
      </c>
      <c r="R36" s="7" t="str">
        <f>IF(AND(K32=1, L32=4), "D","")</f>
        <v/>
      </c>
      <c r="S36" s="7" t="str">
        <f>IF(AND(K32=1, L32=5), "D","")</f>
        <v/>
      </c>
      <c r="T36" s="75"/>
      <c r="U36" s="80"/>
      <c r="V36" s="75"/>
      <c r="W36" s="81"/>
      <c r="X36" s="75"/>
      <c r="Y36" s="75"/>
      <c r="Z36" s="75"/>
      <c r="AA36" s="79"/>
      <c r="AB36" s="9" t="s">
        <v>18</v>
      </c>
      <c r="AC36" s="8" t="str">
        <f>IF(AND(Y32=1, Z32=1), "E","")</f>
        <v/>
      </c>
      <c r="AD36" s="8" t="str">
        <f>IF(AND(Y32=1, Z32=2), "E","")</f>
        <v/>
      </c>
      <c r="AE36" s="7" t="str">
        <f>IF(AND(Y32=1, Z32=3), "D","")</f>
        <v/>
      </c>
      <c r="AF36" s="7" t="str">
        <f>IF(AND(Y32=1, Z32=4), "D","")</f>
        <v/>
      </c>
      <c r="AG36" s="7" t="str">
        <f>IF(AND(Y32=1, Z32=5), "D","")</f>
        <v/>
      </c>
      <c r="AH36" s="75"/>
      <c r="AI36" s="80"/>
      <c r="AJ36" s="75"/>
      <c r="AK36" s="73"/>
      <c r="AL36" s="75"/>
      <c r="AM36" s="75"/>
      <c r="AN36" s="75"/>
    </row>
    <row r="37" spans="1:40" x14ac:dyDescent="0.2">
      <c r="A37" s="75"/>
      <c r="B37" s="75"/>
      <c r="C37" s="75"/>
      <c r="D37" s="75"/>
      <c r="E37" s="75"/>
      <c r="F37" s="83"/>
      <c r="G37" s="73"/>
      <c r="H37" s="75"/>
      <c r="I37" s="75"/>
      <c r="J37" s="75"/>
      <c r="K37" s="75"/>
      <c r="L37" s="75"/>
      <c r="M37" s="10"/>
      <c r="N37" s="10"/>
      <c r="O37" s="11" t="s">
        <v>19</v>
      </c>
      <c r="P37" s="11" t="s">
        <v>20</v>
      </c>
      <c r="Q37" s="11" t="s">
        <v>21</v>
      </c>
      <c r="R37" s="11" t="s">
        <v>22</v>
      </c>
      <c r="S37" s="11" t="s">
        <v>23</v>
      </c>
      <c r="T37" s="75"/>
      <c r="U37" s="80"/>
      <c r="V37" s="75"/>
      <c r="W37" s="81"/>
      <c r="X37" s="75"/>
      <c r="Y37" s="75"/>
      <c r="Z37" s="75"/>
      <c r="AA37" s="10"/>
      <c r="AB37" s="10"/>
      <c r="AC37" s="11" t="s">
        <v>19</v>
      </c>
      <c r="AD37" s="11" t="s">
        <v>20</v>
      </c>
      <c r="AE37" s="11" t="s">
        <v>21</v>
      </c>
      <c r="AF37" s="11" t="s">
        <v>22</v>
      </c>
      <c r="AG37" s="11" t="s">
        <v>23</v>
      </c>
      <c r="AH37" s="75"/>
      <c r="AI37" s="80"/>
      <c r="AJ37" s="75"/>
      <c r="AK37" s="73"/>
      <c r="AL37" s="75"/>
      <c r="AM37" s="75"/>
      <c r="AN37" s="75"/>
    </row>
    <row r="38" spans="1:40" x14ac:dyDescent="0.2">
      <c r="A38" s="75"/>
      <c r="B38" s="75"/>
      <c r="C38" s="75"/>
      <c r="D38" s="75"/>
      <c r="E38" s="75"/>
      <c r="F38" s="83"/>
      <c r="G38" s="74"/>
      <c r="H38" s="75"/>
      <c r="I38" s="75"/>
      <c r="J38" s="75"/>
      <c r="K38" s="75"/>
      <c r="L38" s="75"/>
      <c r="M38" s="76"/>
      <c r="N38" s="77"/>
      <c r="O38" s="77" t="s">
        <v>24</v>
      </c>
      <c r="P38" s="77"/>
      <c r="Q38" s="77"/>
      <c r="R38" s="77"/>
      <c r="S38" s="77"/>
      <c r="T38" s="75"/>
      <c r="U38" s="80"/>
      <c r="V38" s="75"/>
      <c r="W38" s="81"/>
      <c r="X38" s="75"/>
      <c r="Y38" s="75"/>
      <c r="Z38" s="75"/>
      <c r="AA38" s="76"/>
      <c r="AB38" s="77"/>
      <c r="AC38" s="77" t="s">
        <v>24</v>
      </c>
      <c r="AD38" s="77"/>
      <c r="AE38" s="77"/>
      <c r="AF38" s="77"/>
      <c r="AG38" s="78"/>
      <c r="AH38" s="75"/>
      <c r="AI38" s="80"/>
      <c r="AJ38" s="75"/>
      <c r="AK38" s="74"/>
      <c r="AL38" s="75"/>
      <c r="AM38" s="75"/>
      <c r="AN38" s="75"/>
    </row>
    <row r="39" spans="1:40" x14ac:dyDescent="0.2">
      <c r="A39" s="1"/>
      <c r="B39" s="1"/>
      <c r="C39" s="1"/>
      <c r="D39" s="1"/>
      <c r="E39" s="1"/>
      <c r="F39" s="1"/>
      <c r="G39" s="1"/>
      <c r="H39" s="1"/>
      <c r="I39" s="1"/>
      <c r="J39" s="1"/>
      <c r="K39" s="1"/>
      <c r="L39" s="1"/>
      <c r="M39" s="10"/>
      <c r="N39" s="10"/>
      <c r="O39" s="10"/>
      <c r="P39" s="10"/>
      <c r="Q39" s="10"/>
      <c r="R39" s="10"/>
      <c r="S39" s="10"/>
      <c r="T39" s="1"/>
      <c r="U39" s="1"/>
      <c r="V39" s="1"/>
      <c r="W39" s="3"/>
      <c r="X39" s="1"/>
      <c r="Y39" s="1"/>
      <c r="Z39" s="1"/>
      <c r="AA39" s="10"/>
      <c r="AB39" s="10"/>
      <c r="AC39" s="10"/>
      <c r="AD39" s="10"/>
      <c r="AE39" s="10"/>
      <c r="AF39" s="10"/>
      <c r="AG39" s="10"/>
      <c r="AH39" s="1"/>
      <c r="AI39" s="1"/>
      <c r="AJ39" s="1"/>
      <c r="AK39" s="1"/>
      <c r="AL39" s="1"/>
      <c r="AM39" s="1"/>
      <c r="AN39" s="1"/>
    </row>
  </sheetData>
  <mergeCells count="164">
    <mergeCell ref="AI4:AI10"/>
    <mergeCell ref="AJ4:AJ10"/>
    <mergeCell ref="AL4:AL10"/>
    <mergeCell ref="F4:F10"/>
    <mergeCell ref="F11:F17"/>
    <mergeCell ref="F18:F24"/>
    <mergeCell ref="F25:F31"/>
    <mergeCell ref="F32:F38"/>
    <mergeCell ref="J4:J10"/>
    <mergeCell ref="I4:I10"/>
    <mergeCell ref="H4:H10"/>
    <mergeCell ref="M4:M8"/>
    <mergeCell ref="M10:N10"/>
    <mergeCell ref="O10:S10"/>
    <mergeCell ref="H18:H24"/>
    <mergeCell ref="I18:I24"/>
    <mergeCell ref="J18:J24"/>
    <mergeCell ref="K18:K24"/>
    <mergeCell ref="L18:L24"/>
    <mergeCell ref="A4:A10"/>
    <mergeCell ref="L4:L10"/>
    <mergeCell ref="K4:K10"/>
    <mergeCell ref="L11:L17"/>
    <mergeCell ref="M11:M15"/>
    <mergeCell ref="T11:T17"/>
    <mergeCell ref="AA3:AG3"/>
    <mergeCell ref="AA4:AA8"/>
    <mergeCell ref="AA10:AB10"/>
    <mergeCell ref="AC10:AG10"/>
    <mergeCell ref="T4:T10"/>
    <mergeCell ref="U4:U10"/>
    <mergeCell ref="M3:S3"/>
    <mergeCell ref="G11:G17"/>
    <mergeCell ref="H11:H17"/>
    <mergeCell ref="I11:I17"/>
    <mergeCell ref="J11:J17"/>
    <mergeCell ref="K11:K17"/>
    <mergeCell ref="AJ11:AJ17"/>
    <mergeCell ref="AM4:AM10"/>
    <mergeCell ref="AN4:AN10"/>
    <mergeCell ref="A11:A17"/>
    <mergeCell ref="B11:B17"/>
    <mergeCell ref="C11:C17"/>
    <mergeCell ref="D11:D17"/>
    <mergeCell ref="E11:E17"/>
    <mergeCell ref="V4:V10"/>
    <mergeCell ref="W4:W10"/>
    <mergeCell ref="X4:X10"/>
    <mergeCell ref="Y4:Y10"/>
    <mergeCell ref="Z4:Z10"/>
    <mergeCell ref="AH4:AH10"/>
    <mergeCell ref="G4:G10"/>
    <mergeCell ref="E4:E10"/>
    <mergeCell ref="D4:D10"/>
    <mergeCell ref="C4:C10"/>
    <mergeCell ref="B4:B10"/>
    <mergeCell ref="AL11:AL17"/>
    <mergeCell ref="AM11:AM17"/>
    <mergeCell ref="AN11:AN17"/>
    <mergeCell ref="M17:N17"/>
    <mergeCell ref="O17:S17"/>
    <mergeCell ref="AA17:AB17"/>
    <mergeCell ref="AC17:AG17"/>
    <mergeCell ref="X11:X17"/>
    <mergeCell ref="Y11:Y17"/>
    <mergeCell ref="Z11:Z17"/>
    <mergeCell ref="AA11:AA15"/>
    <mergeCell ref="AH11:AH17"/>
    <mergeCell ref="AI11:AI17"/>
    <mergeCell ref="U11:U17"/>
    <mergeCell ref="V11:V17"/>
    <mergeCell ref="W11:W17"/>
    <mergeCell ref="AL18:AL24"/>
    <mergeCell ref="AM18:AM24"/>
    <mergeCell ref="AN18:AN24"/>
    <mergeCell ref="M24:N24"/>
    <mergeCell ref="O24:S24"/>
    <mergeCell ref="AA24:AB24"/>
    <mergeCell ref="AC24:AG24"/>
    <mergeCell ref="Y18:Y24"/>
    <mergeCell ref="Z18:Z24"/>
    <mergeCell ref="AA18:AA22"/>
    <mergeCell ref="AH18:AH24"/>
    <mergeCell ref="AI18:AI24"/>
    <mergeCell ref="AJ18:AJ24"/>
    <mergeCell ref="M18:M22"/>
    <mergeCell ref="T18:T24"/>
    <mergeCell ref="U18:U24"/>
    <mergeCell ref="V18:V24"/>
    <mergeCell ref="W18:W24"/>
    <mergeCell ref="X18:X24"/>
    <mergeCell ref="H25:H31"/>
    <mergeCell ref="I25:I31"/>
    <mergeCell ref="J25:J31"/>
    <mergeCell ref="K25:K31"/>
    <mergeCell ref="L25:L31"/>
    <mergeCell ref="A25:A31"/>
    <mergeCell ref="B25:B31"/>
    <mergeCell ref="C25:C31"/>
    <mergeCell ref="D25:D31"/>
    <mergeCell ref="E25:E31"/>
    <mergeCell ref="G25:G31"/>
    <mergeCell ref="A18:A24"/>
    <mergeCell ref="B18:B24"/>
    <mergeCell ref="C18:C24"/>
    <mergeCell ref="D18:D24"/>
    <mergeCell ref="E18:E24"/>
    <mergeCell ref="G18:G24"/>
    <mergeCell ref="AL25:AL31"/>
    <mergeCell ref="AM25:AM31"/>
    <mergeCell ref="AN25:AN31"/>
    <mergeCell ref="M31:N31"/>
    <mergeCell ref="O31:S31"/>
    <mergeCell ref="AA31:AB31"/>
    <mergeCell ref="AC31:AG31"/>
    <mergeCell ref="Y25:Y31"/>
    <mergeCell ref="Z25:Z31"/>
    <mergeCell ref="AA25:AA29"/>
    <mergeCell ref="AH25:AH31"/>
    <mergeCell ref="AI25:AI31"/>
    <mergeCell ref="AJ25:AJ31"/>
    <mergeCell ref="M25:M29"/>
    <mergeCell ref="T25:T31"/>
    <mergeCell ref="U25:U31"/>
    <mergeCell ref="V25:V31"/>
    <mergeCell ref="W25:W31"/>
    <mergeCell ref="X25:X31"/>
    <mergeCell ref="W32:W38"/>
    <mergeCell ref="X32:X38"/>
    <mergeCell ref="H32:H38"/>
    <mergeCell ref="I32:I38"/>
    <mergeCell ref="J32:J38"/>
    <mergeCell ref="K32:K38"/>
    <mergeCell ref="L32:L38"/>
    <mergeCell ref="A32:A38"/>
    <mergeCell ref="B32:B38"/>
    <mergeCell ref="C32:C38"/>
    <mergeCell ref="D32:D38"/>
    <mergeCell ref="E32:E38"/>
    <mergeCell ref="G32:G38"/>
    <mergeCell ref="A1:AN1"/>
    <mergeCell ref="A2:AN2"/>
    <mergeCell ref="AK4:AK10"/>
    <mergeCell ref="AK11:AK17"/>
    <mergeCell ref="AK18:AK24"/>
    <mergeCell ref="AK25:AK31"/>
    <mergeCell ref="AL32:AL38"/>
    <mergeCell ref="AM32:AM38"/>
    <mergeCell ref="AN32:AN38"/>
    <mergeCell ref="M38:N38"/>
    <mergeCell ref="O38:S38"/>
    <mergeCell ref="AA38:AB38"/>
    <mergeCell ref="AC38:AG38"/>
    <mergeCell ref="AK32:AK38"/>
    <mergeCell ref="Y32:Y38"/>
    <mergeCell ref="Z32:Z38"/>
    <mergeCell ref="AA32:AA36"/>
    <mergeCell ref="AH32:AH38"/>
    <mergeCell ref="AI32:AI38"/>
    <mergeCell ref="AJ32:AJ38"/>
    <mergeCell ref="M32:M36"/>
    <mergeCell ref="T32:T38"/>
    <mergeCell ref="U32:U38"/>
    <mergeCell ref="V32:V38"/>
  </mergeCells>
  <conditionalFormatting sqref="M9:N9 M10 O10">
    <cfRule type="beginsWith" dxfId="119" priority="216" operator="beginsWith" text="ÇOK DÜŞÜK">
      <formula>LEFT(M9,LEN("ÇOK DÜŞÜK"))="ÇOK DÜŞÜK"</formula>
    </cfRule>
    <cfRule type="beginsWith" dxfId="118" priority="217" operator="beginsWith" text="ÇOK">
      <formula>LEFT(M9,LEN("ÇOK"))="ÇOK"</formula>
    </cfRule>
    <cfRule type="endsWith" dxfId="117" priority="218" operator="endsWith" text="YÜKSEK">
      <formula>RIGHT(M9,LEN("YÜKSEK"))="YÜKSEK"</formula>
    </cfRule>
    <cfRule type="endsWith" dxfId="116" priority="219" operator="endsWith" text="DÜŞÜK">
      <formula>RIGHT(M9,LEN("DÜŞÜK"))="DÜŞÜK"</formula>
    </cfRule>
    <cfRule type="containsText" dxfId="115" priority="220" operator="containsText" text="ORTA">
      <formula>NOT(ISERROR(SEARCH("ORTA",M9)))</formula>
    </cfRule>
  </conditionalFormatting>
  <conditionalFormatting sqref="M4">
    <cfRule type="containsText" dxfId="114" priority="210" operator="containsText" text="&quot;--&quot;">
      <formula>NOT(ISERROR(SEARCH("""--""",M4)))</formula>
    </cfRule>
    <cfRule type="containsText" dxfId="113" priority="211" operator="containsText" text="ÇOK YÜKSEK">
      <formula>NOT(ISERROR(SEARCH("ÇOK YÜKSEK",M4)))</formula>
    </cfRule>
    <cfRule type="containsText" dxfId="112" priority="212" operator="containsText" text="YÜKSEK">
      <formula>NOT(ISERROR(SEARCH("YÜKSEK",M4)))</formula>
    </cfRule>
    <cfRule type="containsText" dxfId="111" priority="213" operator="containsText" text="ORTA">
      <formula>NOT(ISERROR(SEARCH("ORTA",M4)))</formula>
    </cfRule>
    <cfRule type="beginsWith" dxfId="110" priority="214" operator="beginsWith" text="DÜŞÜK">
      <formula>LEFT(M4,LEN("DÜŞÜK"))="DÜŞÜK"</formula>
    </cfRule>
    <cfRule type="containsText" dxfId="109" priority="215" operator="containsText" text="ÇOK DÜŞ">
      <formula>NOT(ISERROR(SEARCH("ÇOK DÜŞ",M4)))</formula>
    </cfRule>
  </conditionalFormatting>
  <conditionalFormatting sqref="AA9:AB9 AA10 AC10">
    <cfRule type="beginsWith" dxfId="108" priority="205" operator="beginsWith" text="ÇOK DÜŞÜK">
      <formula>LEFT(AA9,LEN("ÇOK DÜŞÜK"))="ÇOK DÜŞÜK"</formula>
    </cfRule>
    <cfRule type="beginsWith" dxfId="107" priority="206" operator="beginsWith" text="ÇOK">
      <formula>LEFT(AA9,LEN("ÇOK"))="ÇOK"</formula>
    </cfRule>
    <cfRule type="endsWith" dxfId="106" priority="207" operator="endsWith" text="YÜKSEK">
      <formula>RIGHT(AA9,LEN("YÜKSEK"))="YÜKSEK"</formula>
    </cfRule>
    <cfRule type="endsWith" dxfId="105" priority="208" operator="endsWith" text="DÜŞÜK">
      <formula>RIGHT(AA9,LEN("DÜŞÜK"))="DÜŞÜK"</formula>
    </cfRule>
    <cfRule type="containsText" dxfId="104" priority="209" operator="containsText" text="ORTA">
      <formula>NOT(ISERROR(SEARCH("ORTA",AA9)))</formula>
    </cfRule>
  </conditionalFormatting>
  <conditionalFormatting sqref="AA4">
    <cfRule type="containsText" dxfId="103" priority="199" operator="containsText" text="&quot;--&quot;">
      <formula>NOT(ISERROR(SEARCH("""--""",AA4)))</formula>
    </cfRule>
    <cfRule type="containsText" dxfId="102" priority="200" operator="containsText" text="ÇOK YÜKSEK">
      <formula>NOT(ISERROR(SEARCH("ÇOK YÜKSEK",AA4)))</formula>
    </cfRule>
    <cfRule type="containsText" dxfId="101" priority="201" operator="containsText" text="YÜKSEK">
      <formula>NOT(ISERROR(SEARCH("YÜKSEK",AA4)))</formula>
    </cfRule>
    <cfRule type="containsText" dxfId="100" priority="202" operator="containsText" text="ORTA">
      <formula>NOT(ISERROR(SEARCH("ORTA",AA4)))</formula>
    </cfRule>
    <cfRule type="beginsWith" dxfId="99" priority="203" operator="beginsWith" text="DÜŞÜK">
      <formula>LEFT(AA4,LEN("DÜŞÜK"))="DÜŞÜK"</formula>
    </cfRule>
    <cfRule type="containsText" dxfId="98" priority="204" operator="containsText" text="ÇOK DÜŞ">
      <formula>NOT(ISERROR(SEARCH("ÇOK DÜŞ",AA4)))</formula>
    </cfRule>
  </conditionalFormatting>
  <conditionalFormatting sqref="M39 O39">
    <cfRule type="beginsWith" dxfId="97" priority="128" operator="beginsWith" text="ÇOK DÜŞÜK">
      <formula>LEFT(M39,LEN("ÇOK DÜŞÜK"))="ÇOK DÜŞÜK"</formula>
    </cfRule>
    <cfRule type="beginsWith" dxfId="96" priority="129" operator="beginsWith" text="ÇOK">
      <formula>LEFT(M39,LEN("ÇOK"))="ÇOK"</formula>
    </cfRule>
    <cfRule type="endsWith" dxfId="95" priority="130" operator="endsWith" text="YÜKSEK">
      <formula>RIGHT(M39,LEN("YÜKSEK"))="YÜKSEK"</formula>
    </cfRule>
    <cfRule type="endsWith" dxfId="94" priority="131" operator="endsWith" text="DÜŞÜK">
      <formula>RIGHT(M39,LEN("DÜŞÜK"))="DÜŞÜK"</formula>
    </cfRule>
    <cfRule type="containsText" dxfId="93" priority="132" operator="containsText" text="ORTA">
      <formula>NOT(ISERROR(SEARCH("ORTA",M39)))</formula>
    </cfRule>
  </conditionalFormatting>
  <conditionalFormatting sqref="AA39 AC39">
    <cfRule type="beginsWith" dxfId="92" priority="117" operator="beginsWith" text="ÇOK DÜŞÜK">
      <formula>LEFT(AA39,LEN("ÇOK DÜŞÜK"))="ÇOK DÜŞÜK"</formula>
    </cfRule>
    <cfRule type="beginsWith" dxfId="91" priority="118" operator="beginsWith" text="ÇOK">
      <formula>LEFT(AA39,LEN("ÇOK"))="ÇOK"</formula>
    </cfRule>
    <cfRule type="endsWith" dxfId="90" priority="119" operator="endsWith" text="YÜKSEK">
      <formula>RIGHT(AA39,LEN("YÜKSEK"))="YÜKSEK"</formula>
    </cfRule>
    <cfRule type="endsWith" dxfId="89" priority="120" operator="endsWith" text="DÜŞÜK">
      <formula>RIGHT(AA39,LEN("DÜŞÜK"))="DÜŞÜK"</formula>
    </cfRule>
    <cfRule type="containsText" dxfId="88" priority="121" operator="containsText" text="ORTA">
      <formula>NOT(ISERROR(SEARCH("ORTA",AA39)))</formula>
    </cfRule>
  </conditionalFormatting>
  <conditionalFormatting sqref="M16:N16 M17 O17">
    <cfRule type="beginsWith" dxfId="87" priority="84" operator="beginsWith" text="ÇOK DÜŞÜK">
      <formula>LEFT(M16,LEN("ÇOK DÜŞÜK"))="ÇOK DÜŞÜK"</formula>
    </cfRule>
    <cfRule type="beginsWith" dxfId="86" priority="85" operator="beginsWith" text="ÇOK">
      <formula>LEFT(M16,LEN("ÇOK"))="ÇOK"</formula>
    </cfRule>
    <cfRule type="endsWith" dxfId="85" priority="86" operator="endsWith" text="YÜKSEK">
      <formula>RIGHT(M16,LEN("YÜKSEK"))="YÜKSEK"</formula>
    </cfRule>
    <cfRule type="endsWith" dxfId="84" priority="87" operator="endsWith" text="DÜŞÜK">
      <formula>RIGHT(M16,LEN("DÜŞÜK"))="DÜŞÜK"</formula>
    </cfRule>
    <cfRule type="containsText" dxfId="83" priority="88" operator="containsText" text="ORTA">
      <formula>NOT(ISERROR(SEARCH("ORTA",M16)))</formula>
    </cfRule>
  </conditionalFormatting>
  <conditionalFormatting sqref="M11">
    <cfRule type="containsText" dxfId="82" priority="78" operator="containsText" text="&quot;--&quot;">
      <formula>NOT(ISERROR(SEARCH("""--""",M11)))</formula>
    </cfRule>
    <cfRule type="containsText" dxfId="81" priority="79" operator="containsText" text="ÇOK YÜKSEK">
      <formula>NOT(ISERROR(SEARCH("ÇOK YÜKSEK",M11)))</formula>
    </cfRule>
    <cfRule type="containsText" dxfId="80" priority="80" operator="containsText" text="YÜKSEK">
      <formula>NOT(ISERROR(SEARCH("YÜKSEK",M11)))</formula>
    </cfRule>
    <cfRule type="containsText" dxfId="79" priority="81" operator="containsText" text="ORTA">
      <formula>NOT(ISERROR(SEARCH("ORTA",M11)))</formula>
    </cfRule>
    <cfRule type="beginsWith" dxfId="78" priority="82" operator="beginsWith" text="DÜŞÜK">
      <formula>LEFT(M11,LEN("DÜŞÜK"))="DÜŞÜK"</formula>
    </cfRule>
    <cfRule type="containsText" dxfId="77" priority="83" operator="containsText" text="ÇOK DÜŞ">
      <formula>NOT(ISERROR(SEARCH("ÇOK DÜŞ",M11)))</formula>
    </cfRule>
  </conditionalFormatting>
  <conditionalFormatting sqref="AA16:AB16 AA17 AC17">
    <cfRule type="beginsWith" dxfId="76" priority="73" operator="beginsWith" text="ÇOK DÜŞÜK">
      <formula>LEFT(AA16,LEN("ÇOK DÜŞÜK"))="ÇOK DÜŞÜK"</formula>
    </cfRule>
    <cfRule type="beginsWith" dxfId="75" priority="74" operator="beginsWith" text="ÇOK">
      <formula>LEFT(AA16,LEN("ÇOK"))="ÇOK"</formula>
    </cfRule>
    <cfRule type="endsWith" dxfId="74" priority="75" operator="endsWith" text="YÜKSEK">
      <formula>RIGHT(AA16,LEN("YÜKSEK"))="YÜKSEK"</formula>
    </cfRule>
    <cfRule type="endsWith" dxfId="73" priority="76" operator="endsWith" text="DÜŞÜK">
      <formula>RIGHT(AA16,LEN("DÜŞÜK"))="DÜŞÜK"</formula>
    </cfRule>
    <cfRule type="containsText" dxfId="72" priority="77" operator="containsText" text="ORTA">
      <formula>NOT(ISERROR(SEARCH("ORTA",AA16)))</formula>
    </cfRule>
  </conditionalFormatting>
  <conditionalFormatting sqref="AA11">
    <cfRule type="containsText" dxfId="71" priority="67" operator="containsText" text="&quot;--&quot;">
      <formula>NOT(ISERROR(SEARCH("""--""",AA11)))</formula>
    </cfRule>
    <cfRule type="containsText" dxfId="70" priority="68" operator="containsText" text="ÇOK YÜKSEK">
      <formula>NOT(ISERROR(SEARCH("ÇOK YÜKSEK",AA11)))</formula>
    </cfRule>
    <cfRule type="containsText" dxfId="69" priority="69" operator="containsText" text="YÜKSEK">
      <formula>NOT(ISERROR(SEARCH("YÜKSEK",AA11)))</formula>
    </cfRule>
    <cfRule type="containsText" dxfId="68" priority="70" operator="containsText" text="ORTA">
      <formula>NOT(ISERROR(SEARCH("ORTA",AA11)))</formula>
    </cfRule>
    <cfRule type="beginsWith" dxfId="67" priority="71" operator="beginsWith" text="DÜŞÜK">
      <formula>LEFT(AA11,LEN("DÜŞÜK"))="DÜŞÜK"</formula>
    </cfRule>
    <cfRule type="containsText" dxfId="66" priority="72" operator="containsText" text="ÇOK DÜŞ">
      <formula>NOT(ISERROR(SEARCH("ÇOK DÜŞ",AA11)))</formula>
    </cfRule>
  </conditionalFormatting>
  <conditionalFormatting sqref="M23:N23 M24 O24">
    <cfRule type="beginsWith" dxfId="65" priority="62" operator="beginsWith" text="ÇOK DÜŞÜK">
      <formula>LEFT(M23,LEN("ÇOK DÜŞÜK"))="ÇOK DÜŞÜK"</formula>
    </cfRule>
    <cfRule type="beginsWith" dxfId="64" priority="63" operator="beginsWith" text="ÇOK">
      <formula>LEFT(M23,LEN("ÇOK"))="ÇOK"</formula>
    </cfRule>
    <cfRule type="endsWith" dxfId="63" priority="64" operator="endsWith" text="YÜKSEK">
      <formula>RIGHT(M23,LEN("YÜKSEK"))="YÜKSEK"</formula>
    </cfRule>
    <cfRule type="endsWith" dxfId="62" priority="65" operator="endsWith" text="DÜŞÜK">
      <formula>RIGHT(M23,LEN("DÜŞÜK"))="DÜŞÜK"</formula>
    </cfRule>
    <cfRule type="containsText" dxfId="61" priority="66" operator="containsText" text="ORTA">
      <formula>NOT(ISERROR(SEARCH("ORTA",M23)))</formula>
    </cfRule>
  </conditionalFormatting>
  <conditionalFormatting sqref="M18">
    <cfRule type="containsText" dxfId="60" priority="56" operator="containsText" text="&quot;--&quot;">
      <formula>NOT(ISERROR(SEARCH("""--""",M18)))</formula>
    </cfRule>
    <cfRule type="containsText" dxfId="59" priority="57" operator="containsText" text="ÇOK YÜKSEK">
      <formula>NOT(ISERROR(SEARCH("ÇOK YÜKSEK",M18)))</formula>
    </cfRule>
    <cfRule type="containsText" dxfId="58" priority="58" operator="containsText" text="YÜKSEK">
      <formula>NOT(ISERROR(SEARCH("YÜKSEK",M18)))</formula>
    </cfRule>
    <cfRule type="containsText" dxfId="57" priority="59" operator="containsText" text="ORTA">
      <formula>NOT(ISERROR(SEARCH("ORTA",M18)))</formula>
    </cfRule>
    <cfRule type="beginsWith" dxfId="56" priority="60" operator="beginsWith" text="DÜŞÜK">
      <formula>LEFT(M18,LEN("DÜŞÜK"))="DÜŞÜK"</formula>
    </cfRule>
    <cfRule type="containsText" dxfId="55" priority="61" operator="containsText" text="ÇOK DÜŞ">
      <formula>NOT(ISERROR(SEARCH("ÇOK DÜŞ",M18)))</formula>
    </cfRule>
  </conditionalFormatting>
  <conditionalFormatting sqref="AA23:AB23 AA24 AC24">
    <cfRule type="beginsWith" dxfId="54" priority="51" operator="beginsWith" text="ÇOK DÜŞÜK">
      <formula>LEFT(AA23,LEN("ÇOK DÜŞÜK"))="ÇOK DÜŞÜK"</formula>
    </cfRule>
    <cfRule type="beginsWith" dxfId="53" priority="52" operator="beginsWith" text="ÇOK">
      <formula>LEFT(AA23,LEN("ÇOK"))="ÇOK"</formula>
    </cfRule>
    <cfRule type="endsWith" dxfId="52" priority="53" operator="endsWith" text="YÜKSEK">
      <formula>RIGHT(AA23,LEN("YÜKSEK"))="YÜKSEK"</formula>
    </cfRule>
    <cfRule type="endsWith" dxfId="51" priority="54" operator="endsWith" text="DÜŞÜK">
      <formula>RIGHT(AA23,LEN("DÜŞÜK"))="DÜŞÜK"</formula>
    </cfRule>
    <cfRule type="containsText" dxfId="50" priority="55" operator="containsText" text="ORTA">
      <formula>NOT(ISERROR(SEARCH("ORTA",AA23)))</formula>
    </cfRule>
  </conditionalFormatting>
  <conditionalFormatting sqref="AA18">
    <cfRule type="containsText" dxfId="49" priority="45" operator="containsText" text="&quot;--&quot;">
      <formula>NOT(ISERROR(SEARCH("""--""",AA18)))</formula>
    </cfRule>
    <cfRule type="containsText" dxfId="48" priority="46" operator="containsText" text="ÇOK YÜKSEK">
      <formula>NOT(ISERROR(SEARCH("ÇOK YÜKSEK",AA18)))</formula>
    </cfRule>
    <cfRule type="containsText" dxfId="47" priority="47" operator="containsText" text="YÜKSEK">
      <formula>NOT(ISERROR(SEARCH("YÜKSEK",AA18)))</formula>
    </cfRule>
    <cfRule type="containsText" dxfId="46" priority="48" operator="containsText" text="ORTA">
      <formula>NOT(ISERROR(SEARCH("ORTA",AA18)))</formula>
    </cfRule>
    <cfRule type="beginsWith" dxfId="45" priority="49" operator="beginsWith" text="DÜŞÜK">
      <formula>LEFT(AA18,LEN("DÜŞÜK"))="DÜŞÜK"</formula>
    </cfRule>
    <cfRule type="containsText" dxfId="44" priority="50" operator="containsText" text="ÇOK DÜŞ">
      <formula>NOT(ISERROR(SEARCH("ÇOK DÜŞ",AA18)))</formula>
    </cfRule>
  </conditionalFormatting>
  <conditionalFormatting sqref="M30:N30 M31 O31">
    <cfRule type="beginsWith" dxfId="43" priority="40" operator="beginsWith" text="ÇOK DÜŞÜK">
      <formula>LEFT(M30,LEN("ÇOK DÜŞÜK"))="ÇOK DÜŞÜK"</formula>
    </cfRule>
    <cfRule type="beginsWith" dxfId="42" priority="41" operator="beginsWith" text="ÇOK">
      <formula>LEFT(M30,LEN("ÇOK"))="ÇOK"</formula>
    </cfRule>
    <cfRule type="endsWith" dxfId="41" priority="42" operator="endsWith" text="YÜKSEK">
      <formula>RIGHT(M30,LEN("YÜKSEK"))="YÜKSEK"</formula>
    </cfRule>
    <cfRule type="endsWith" dxfId="40" priority="43" operator="endsWith" text="DÜŞÜK">
      <formula>RIGHT(M30,LEN("DÜŞÜK"))="DÜŞÜK"</formula>
    </cfRule>
    <cfRule type="containsText" dxfId="39" priority="44" operator="containsText" text="ORTA">
      <formula>NOT(ISERROR(SEARCH("ORTA",M30)))</formula>
    </cfRule>
  </conditionalFormatting>
  <conditionalFormatting sqref="M25">
    <cfRule type="containsText" dxfId="38" priority="34" operator="containsText" text="&quot;--&quot;">
      <formula>NOT(ISERROR(SEARCH("""--""",M25)))</formula>
    </cfRule>
    <cfRule type="containsText" dxfId="37" priority="35" operator="containsText" text="ÇOK YÜKSEK">
      <formula>NOT(ISERROR(SEARCH("ÇOK YÜKSEK",M25)))</formula>
    </cfRule>
    <cfRule type="containsText" dxfId="36" priority="36" operator="containsText" text="YÜKSEK">
      <formula>NOT(ISERROR(SEARCH("YÜKSEK",M25)))</formula>
    </cfRule>
    <cfRule type="containsText" dxfId="35" priority="37" operator="containsText" text="ORTA">
      <formula>NOT(ISERROR(SEARCH("ORTA",M25)))</formula>
    </cfRule>
    <cfRule type="beginsWith" dxfId="34" priority="38" operator="beginsWith" text="DÜŞÜK">
      <formula>LEFT(M25,LEN("DÜŞÜK"))="DÜŞÜK"</formula>
    </cfRule>
    <cfRule type="containsText" dxfId="33" priority="39" operator="containsText" text="ÇOK DÜŞ">
      <formula>NOT(ISERROR(SEARCH("ÇOK DÜŞ",M25)))</formula>
    </cfRule>
  </conditionalFormatting>
  <conditionalFormatting sqref="AA30:AB30 AA31 AC31">
    <cfRule type="beginsWith" dxfId="32" priority="29" operator="beginsWith" text="ÇOK DÜŞÜK">
      <formula>LEFT(AA30,LEN("ÇOK DÜŞÜK"))="ÇOK DÜŞÜK"</formula>
    </cfRule>
    <cfRule type="beginsWith" dxfId="31" priority="30" operator="beginsWith" text="ÇOK">
      <formula>LEFT(AA30,LEN("ÇOK"))="ÇOK"</formula>
    </cfRule>
    <cfRule type="endsWith" dxfId="30" priority="31" operator="endsWith" text="YÜKSEK">
      <formula>RIGHT(AA30,LEN("YÜKSEK"))="YÜKSEK"</formula>
    </cfRule>
    <cfRule type="endsWith" dxfId="29" priority="32" operator="endsWith" text="DÜŞÜK">
      <formula>RIGHT(AA30,LEN("DÜŞÜK"))="DÜŞÜK"</formula>
    </cfRule>
    <cfRule type="containsText" dxfId="28" priority="33" operator="containsText" text="ORTA">
      <formula>NOT(ISERROR(SEARCH("ORTA",AA30)))</formula>
    </cfRule>
  </conditionalFormatting>
  <conditionalFormatting sqref="AA25">
    <cfRule type="containsText" dxfId="27" priority="23" operator="containsText" text="&quot;--&quot;">
      <formula>NOT(ISERROR(SEARCH("""--""",AA25)))</formula>
    </cfRule>
    <cfRule type="containsText" dxfId="26" priority="24" operator="containsText" text="ÇOK YÜKSEK">
      <formula>NOT(ISERROR(SEARCH("ÇOK YÜKSEK",AA25)))</formula>
    </cfRule>
    <cfRule type="containsText" dxfId="25" priority="25" operator="containsText" text="YÜKSEK">
      <formula>NOT(ISERROR(SEARCH("YÜKSEK",AA25)))</formula>
    </cfRule>
    <cfRule type="containsText" dxfId="24" priority="26" operator="containsText" text="ORTA">
      <formula>NOT(ISERROR(SEARCH("ORTA",AA25)))</formula>
    </cfRule>
    <cfRule type="beginsWith" dxfId="23" priority="27" operator="beginsWith" text="DÜŞÜK">
      <formula>LEFT(AA25,LEN("DÜŞÜK"))="DÜŞÜK"</formula>
    </cfRule>
    <cfRule type="containsText" dxfId="22" priority="28" operator="containsText" text="ÇOK DÜŞ">
      <formula>NOT(ISERROR(SEARCH("ÇOK DÜŞ",AA25)))</formula>
    </cfRule>
  </conditionalFormatting>
  <conditionalFormatting sqref="M37:N37 M38 O38">
    <cfRule type="beginsWith" dxfId="21" priority="18" operator="beginsWith" text="ÇOK DÜŞÜK">
      <formula>LEFT(M37,LEN("ÇOK DÜŞÜK"))="ÇOK DÜŞÜK"</formula>
    </cfRule>
    <cfRule type="beginsWith" dxfId="20" priority="19" operator="beginsWith" text="ÇOK">
      <formula>LEFT(M37,LEN("ÇOK"))="ÇOK"</formula>
    </cfRule>
    <cfRule type="endsWith" dxfId="19" priority="20" operator="endsWith" text="YÜKSEK">
      <formula>RIGHT(M37,LEN("YÜKSEK"))="YÜKSEK"</formula>
    </cfRule>
    <cfRule type="endsWith" dxfId="18" priority="21" operator="endsWith" text="DÜŞÜK">
      <formula>RIGHT(M37,LEN("DÜŞÜK"))="DÜŞÜK"</formula>
    </cfRule>
    <cfRule type="containsText" dxfId="17" priority="22" operator="containsText" text="ORTA">
      <formula>NOT(ISERROR(SEARCH("ORTA",M37)))</formula>
    </cfRule>
  </conditionalFormatting>
  <conditionalFormatting sqref="M32">
    <cfRule type="containsText" dxfId="16" priority="12" operator="containsText" text="&quot;--&quot;">
      <formula>NOT(ISERROR(SEARCH("""--""",M32)))</formula>
    </cfRule>
    <cfRule type="containsText" dxfId="15" priority="13" operator="containsText" text="ÇOK YÜKSEK">
      <formula>NOT(ISERROR(SEARCH("ÇOK YÜKSEK",M32)))</formula>
    </cfRule>
    <cfRule type="containsText" dxfId="14" priority="14" operator="containsText" text="YÜKSEK">
      <formula>NOT(ISERROR(SEARCH("YÜKSEK",M32)))</formula>
    </cfRule>
    <cfRule type="containsText" dxfId="13" priority="15" operator="containsText" text="ORTA">
      <formula>NOT(ISERROR(SEARCH("ORTA",M32)))</formula>
    </cfRule>
    <cfRule type="beginsWith" dxfId="12" priority="16" operator="beginsWith" text="DÜŞÜK">
      <formula>LEFT(M32,LEN("DÜŞÜK"))="DÜŞÜK"</formula>
    </cfRule>
    <cfRule type="containsText" dxfId="11" priority="17" operator="containsText" text="ÇOK DÜŞ">
      <formula>NOT(ISERROR(SEARCH("ÇOK DÜŞ",M32)))</formula>
    </cfRule>
  </conditionalFormatting>
  <conditionalFormatting sqref="AA37:AB37 AA38 AC38">
    <cfRule type="beginsWith" dxfId="10" priority="7" operator="beginsWith" text="ÇOK DÜŞÜK">
      <formula>LEFT(AA37,LEN("ÇOK DÜŞÜK"))="ÇOK DÜŞÜK"</formula>
    </cfRule>
    <cfRule type="beginsWith" dxfId="9" priority="8" operator="beginsWith" text="ÇOK">
      <formula>LEFT(AA37,LEN("ÇOK"))="ÇOK"</formula>
    </cfRule>
    <cfRule type="endsWith" dxfId="8" priority="9" operator="endsWith" text="YÜKSEK">
      <formula>RIGHT(AA37,LEN("YÜKSEK"))="YÜKSEK"</formula>
    </cfRule>
    <cfRule type="endsWith" dxfId="7" priority="10" operator="endsWith" text="DÜŞÜK">
      <formula>RIGHT(AA37,LEN("DÜŞÜK"))="DÜŞÜK"</formula>
    </cfRule>
    <cfRule type="containsText" dxfId="6" priority="11" operator="containsText" text="ORTA">
      <formula>NOT(ISERROR(SEARCH("ORTA",AA37)))</formula>
    </cfRule>
  </conditionalFormatting>
  <conditionalFormatting sqref="AA32">
    <cfRule type="containsText" dxfId="5" priority="1" operator="containsText" text="&quot;--&quot;">
      <formula>NOT(ISERROR(SEARCH("""--""",AA32)))</formula>
    </cfRule>
    <cfRule type="containsText" dxfId="4" priority="2" operator="containsText" text="ÇOK YÜKSEK">
      <formula>NOT(ISERROR(SEARCH("ÇOK YÜKSEK",AA32)))</formula>
    </cfRule>
    <cfRule type="containsText" dxfId="3" priority="3" operator="containsText" text="YÜKSEK">
      <formula>NOT(ISERROR(SEARCH("YÜKSEK",AA32)))</formula>
    </cfRule>
    <cfRule type="containsText" dxfId="2" priority="4" operator="containsText" text="ORTA">
      <formula>NOT(ISERROR(SEARCH("ORTA",AA32)))</formula>
    </cfRule>
    <cfRule type="beginsWith" dxfId="1" priority="5" operator="beginsWith" text="DÜŞÜK">
      <formula>LEFT(AA32,LEN("DÜŞÜK"))="DÜŞÜK"</formula>
    </cfRule>
    <cfRule type="containsText" dxfId="0" priority="6" operator="containsText" text="ÇOK DÜŞ">
      <formula>NOT(ISERROR(SEARCH("ÇOK DÜŞ",AA32)))</formula>
    </cfRule>
  </conditionalFormatting>
  <dataValidations count="5">
    <dataValidation type="list" allowBlank="1" showInputMessage="1" showErrorMessage="1" sqref="F4:F38" xr:uid="{C9FA30DD-4219-427A-8333-5ACA359E80C3}">
      <formula1>"Seçiniz, Finansal Riskler, Operasyonel Riskler, Uyum Riskleri, Stratejik Riskler, Proje Riskleri, İtibar Riskleri, Teknolojik Riskler, İdareler Arası Koordinasyondan Kaynaklı Riskler"</formula1>
    </dataValidation>
    <dataValidation type="list" allowBlank="1" showInputMessage="1" showErrorMessage="1" sqref="K4:K38" xr:uid="{8AA36AF1-C4E1-409F-9E54-A2A53078497A}">
      <formula1>"1,2,3,4,5"</formula1>
    </dataValidation>
    <dataValidation type="list" allowBlank="1" showInputMessage="1" showErrorMessage="1" sqref="Y4:Z38 L4:L38" xr:uid="{6805F5C4-85D9-4E43-BCBA-850A3F776AF2}">
      <formula1>"1, 2, 3, 4, 5"</formula1>
    </dataValidation>
    <dataValidation type="list" allowBlank="1" showInputMessage="1" showErrorMessage="1" sqref="W4:W38" xr:uid="{22DCFE0B-5EFB-4A26-A0BB-04D663053B41}">
      <formula1>"Yeterli Değil, Zayıf, Kısmen Yeterli, Yeterli"</formula1>
    </dataValidation>
    <dataValidation type="list" allowBlank="1" showInputMessage="1" showErrorMessage="1" sqref="AM4:AM38" xr:uid="{11EC674E-128E-4287-81B6-5CAE0D075D48}">
      <formula1>"Seçiniz, İlave Risk Yönetim Faaliyeti Gerçekleştirildi, İlave Risk Yönetim Faaliyeti Geliştirme Aşamasında, İlave Risk Yönetim Faaliyeti Planlandı, İlave Risk Yönetim Faaliyeti Gerçekleştirilmedi"</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2DC94-5810-4EE9-B301-F17979E62366}">
  <dimension ref="C1:K30"/>
  <sheetViews>
    <sheetView showGridLines="0" zoomScale="80" zoomScaleNormal="80" workbookViewId="0">
      <selection activeCell="P14" sqref="P14"/>
    </sheetView>
  </sheetViews>
  <sheetFormatPr defaultColWidth="8.85546875" defaultRowHeight="15" x14ac:dyDescent="0.2"/>
  <cols>
    <col min="1" max="2" width="8.85546875" style="85"/>
    <col min="3" max="3" width="4" style="85" bestFit="1" customWidth="1"/>
    <col min="4" max="4" width="16.85546875" style="85" bestFit="1" customWidth="1"/>
    <col min="5" max="9" width="16.7109375" style="85" customWidth="1"/>
    <col min="10" max="10" width="8.85546875" style="85"/>
    <col min="11" max="11" width="23.5703125" style="85" customWidth="1"/>
    <col min="12" max="16384" width="8.85546875" style="85"/>
  </cols>
  <sheetData>
    <row r="1" spans="3:11" x14ac:dyDescent="0.2">
      <c r="C1" s="84" t="s">
        <v>97</v>
      </c>
      <c r="D1" s="84"/>
      <c r="E1" s="84"/>
      <c r="F1" s="84"/>
      <c r="G1" s="84"/>
      <c r="H1" s="84"/>
      <c r="I1" s="84"/>
      <c r="J1" s="84"/>
    </row>
    <row r="2" spans="3:11" ht="15.75" thickBot="1" x14ac:dyDescent="0.25"/>
    <row r="3" spans="3:11" x14ac:dyDescent="0.2">
      <c r="C3" s="86"/>
      <c r="D3" s="87"/>
      <c r="E3" s="87"/>
      <c r="F3" s="87"/>
      <c r="G3" s="87"/>
      <c r="H3" s="87"/>
      <c r="I3" s="87"/>
      <c r="J3" s="88"/>
    </row>
    <row r="4" spans="3:11" ht="16.149999999999999" customHeight="1" x14ac:dyDescent="0.2">
      <c r="C4" s="89" t="s">
        <v>13</v>
      </c>
      <c r="D4" s="90" t="s">
        <v>14</v>
      </c>
      <c r="E4" s="91"/>
      <c r="F4" s="92"/>
      <c r="G4" s="93"/>
      <c r="H4" s="94"/>
      <c r="I4" s="95" t="s">
        <v>98</v>
      </c>
      <c r="J4" s="96"/>
    </row>
    <row r="5" spans="3:11" ht="21.6" customHeight="1" x14ac:dyDescent="0.2">
      <c r="C5" s="89"/>
      <c r="D5" s="90" t="s">
        <v>15</v>
      </c>
      <c r="E5" s="91"/>
      <c r="F5" s="92"/>
      <c r="G5" s="93"/>
      <c r="H5" s="97" t="s">
        <v>99</v>
      </c>
      <c r="I5" s="94"/>
      <c r="J5" s="96"/>
    </row>
    <row r="6" spans="3:11" ht="21.6" customHeight="1" x14ac:dyDescent="0.2">
      <c r="C6" s="89"/>
      <c r="D6" s="90" t="s">
        <v>16</v>
      </c>
      <c r="E6" s="91"/>
      <c r="F6" s="92"/>
      <c r="G6" s="98" t="s">
        <v>100</v>
      </c>
      <c r="H6" s="93"/>
      <c r="I6" s="93"/>
      <c r="J6" s="96"/>
    </row>
    <row r="7" spans="3:11" ht="21.6" customHeight="1" x14ac:dyDescent="0.2">
      <c r="C7" s="89"/>
      <c r="D7" s="90" t="s">
        <v>17</v>
      </c>
      <c r="E7" s="99"/>
      <c r="F7" s="100" t="s">
        <v>101</v>
      </c>
      <c r="G7" s="92"/>
      <c r="H7" s="92"/>
      <c r="I7" s="92"/>
      <c r="J7" s="96"/>
    </row>
    <row r="8" spans="3:11" ht="21.6" customHeight="1" x14ac:dyDescent="0.2">
      <c r="C8" s="89"/>
      <c r="D8" s="90" t="s">
        <v>18</v>
      </c>
      <c r="E8" s="101" t="s">
        <v>102</v>
      </c>
      <c r="F8" s="99"/>
      <c r="G8" s="91"/>
      <c r="H8" s="91"/>
      <c r="I8" s="91"/>
      <c r="J8" s="96"/>
    </row>
    <row r="9" spans="3:11" ht="21.6" customHeight="1" x14ac:dyDescent="0.2">
      <c r="C9" s="102"/>
      <c r="D9" s="103"/>
      <c r="E9" s="90" t="s">
        <v>19</v>
      </c>
      <c r="F9" s="90" t="s">
        <v>20</v>
      </c>
      <c r="G9" s="90" t="s">
        <v>21</v>
      </c>
      <c r="H9" s="90" t="s">
        <v>22</v>
      </c>
      <c r="I9" s="90" t="s">
        <v>23</v>
      </c>
      <c r="J9" s="96"/>
    </row>
    <row r="10" spans="3:11" ht="21.6" customHeight="1" thickBot="1" x14ac:dyDescent="0.25">
      <c r="C10" s="104"/>
      <c r="D10" s="105"/>
      <c r="E10" s="106" t="s">
        <v>24</v>
      </c>
      <c r="F10" s="106"/>
      <c r="G10" s="106"/>
      <c r="H10" s="106"/>
      <c r="I10" s="106"/>
      <c r="J10" s="107"/>
    </row>
    <row r="11" spans="3:11" ht="15.75" thickBot="1" x14ac:dyDescent="0.25"/>
    <row r="12" spans="3:11" ht="21.4" customHeight="1" x14ac:dyDescent="0.2">
      <c r="D12" s="108"/>
      <c r="E12" s="109"/>
      <c r="G12" s="110" t="s">
        <v>103</v>
      </c>
      <c r="H12" s="110"/>
      <c r="I12" s="110"/>
      <c r="J12" s="110"/>
      <c r="K12" s="111"/>
    </row>
    <row r="13" spans="3:11" x14ac:dyDescent="0.2">
      <c r="D13" s="112" t="s">
        <v>104</v>
      </c>
      <c r="E13" s="113"/>
      <c r="G13" s="110"/>
      <c r="H13" s="110"/>
      <c r="I13" s="110"/>
      <c r="J13" s="110"/>
      <c r="K13" s="111"/>
    </row>
    <row r="14" spans="3:11" x14ac:dyDescent="0.2">
      <c r="D14" s="114"/>
      <c r="E14" s="115"/>
      <c r="G14" s="110"/>
      <c r="H14" s="110"/>
      <c r="I14" s="110"/>
      <c r="J14" s="110"/>
      <c r="K14" s="111"/>
    </row>
    <row r="15" spans="3:11" ht="15.4" customHeight="1" x14ac:dyDescent="0.2">
      <c r="D15" s="114"/>
      <c r="E15" s="115"/>
      <c r="G15" s="110"/>
      <c r="H15" s="110"/>
      <c r="I15" s="110"/>
      <c r="J15" s="110"/>
      <c r="K15" s="111"/>
    </row>
    <row r="16" spans="3:11" ht="22.5" customHeight="1" x14ac:dyDescent="0.2">
      <c r="D16" s="116" t="s">
        <v>23</v>
      </c>
      <c r="E16" s="115"/>
      <c r="G16" s="110"/>
      <c r="H16" s="110"/>
      <c r="I16" s="110"/>
      <c r="J16" s="110"/>
      <c r="K16" s="111"/>
    </row>
    <row r="17" spans="4:11" ht="18" customHeight="1" x14ac:dyDescent="0.2">
      <c r="D17" s="116"/>
      <c r="E17" s="115"/>
      <c r="G17" s="111"/>
      <c r="H17" s="111"/>
      <c r="I17" s="111"/>
      <c r="J17" s="111"/>
      <c r="K17" s="111"/>
    </row>
    <row r="18" spans="4:11" ht="27" customHeight="1" x14ac:dyDescent="0.2">
      <c r="D18" s="116"/>
      <c r="E18" s="115"/>
      <c r="G18" s="110" t="s">
        <v>105</v>
      </c>
      <c r="H18" s="110"/>
      <c r="I18" s="110"/>
      <c r="J18" s="110"/>
      <c r="K18" s="111"/>
    </row>
    <row r="19" spans="4:11" x14ac:dyDescent="0.2">
      <c r="D19" s="116" t="s">
        <v>22</v>
      </c>
      <c r="E19" s="115"/>
      <c r="G19" s="110"/>
      <c r="H19" s="110"/>
      <c r="I19" s="110"/>
      <c r="J19" s="110"/>
      <c r="K19" s="111"/>
    </row>
    <row r="20" spans="4:11" ht="15.4" customHeight="1" x14ac:dyDescent="0.2">
      <c r="D20" s="116"/>
      <c r="E20" s="115"/>
      <c r="G20" s="110"/>
      <c r="H20" s="110"/>
      <c r="I20" s="110"/>
      <c r="J20" s="110"/>
      <c r="K20" s="111"/>
    </row>
    <row r="21" spans="4:11" x14ac:dyDescent="0.2">
      <c r="D21" s="116"/>
      <c r="E21" s="115"/>
      <c r="G21" s="110"/>
      <c r="H21" s="110"/>
      <c r="I21" s="110"/>
      <c r="J21" s="110"/>
      <c r="K21" s="111"/>
    </row>
    <row r="22" spans="4:11" x14ac:dyDescent="0.2">
      <c r="D22" s="116" t="s">
        <v>21</v>
      </c>
      <c r="E22" s="115"/>
      <c r="G22" s="110"/>
      <c r="H22" s="110"/>
      <c r="I22" s="110"/>
      <c r="J22" s="110"/>
      <c r="K22" s="111"/>
    </row>
    <row r="23" spans="4:11" x14ac:dyDescent="0.2">
      <c r="D23" s="116"/>
      <c r="E23" s="115"/>
      <c r="G23" s="110"/>
      <c r="H23" s="110"/>
      <c r="I23" s="110"/>
      <c r="J23" s="110"/>
      <c r="K23" s="111"/>
    </row>
    <row r="24" spans="4:11" ht="15.4" customHeight="1" x14ac:dyDescent="0.2">
      <c r="D24" s="116"/>
      <c r="E24" s="115"/>
      <c r="G24" s="110"/>
      <c r="H24" s="110"/>
      <c r="I24" s="110"/>
      <c r="J24" s="110"/>
      <c r="K24" s="111"/>
    </row>
    <row r="25" spans="4:11" x14ac:dyDescent="0.2">
      <c r="D25" s="116" t="s">
        <v>20</v>
      </c>
      <c r="E25" s="115"/>
      <c r="G25" s="110"/>
      <c r="H25" s="110"/>
      <c r="I25" s="110"/>
      <c r="J25" s="110"/>
      <c r="K25" s="111"/>
    </row>
    <row r="26" spans="4:11" x14ac:dyDescent="0.2">
      <c r="D26" s="116"/>
      <c r="E26" s="115"/>
      <c r="G26" s="110"/>
      <c r="H26" s="110"/>
      <c r="I26" s="110"/>
      <c r="J26" s="110"/>
      <c r="K26" s="111"/>
    </row>
    <row r="27" spans="4:11" x14ac:dyDescent="0.2">
      <c r="D27" s="116"/>
      <c r="E27" s="115"/>
      <c r="G27" s="110"/>
      <c r="H27" s="110"/>
      <c r="I27" s="110"/>
      <c r="J27" s="110"/>
      <c r="K27" s="111"/>
    </row>
    <row r="28" spans="4:11" ht="21.75" customHeight="1" x14ac:dyDescent="0.2">
      <c r="D28" s="116" t="s">
        <v>19</v>
      </c>
      <c r="E28" s="115"/>
      <c r="G28" s="110"/>
      <c r="H28" s="110"/>
      <c r="I28" s="110"/>
      <c r="J28" s="110"/>
      <c r="K28" s="111"/>
    </row>
    <row r="29" spans="4:11" ht="15.75" thickBot="1" x14ac:dyDescent="0.25">
      <c r="D29" s="117"/>
      <c r="E29" s="118"/>
      <c r="H29" s="111"/>
      <c r="I29" s="111"/>
      <c r="J29" s="111"/>
      <c r="K29" s="111"/>
    </row>
    <row r="30" spans="4:11" x14ac:dyDescent="0.2">
      <c r="H30" s="111"/>
      <c r="I30" s="111"/>
      <c r="J30" s="111"/>
      <c r="K30" s="111"/>
    </row>
  </sheetData>
  <mergeCells count="6">
    <mergeCell ref="C1:J1"/>
    <mergeCell ref="C4:C8"/>
    <mergeCell ref="E10:I10"/>
    <mergeCell ref="G12:J16"/>
    <mergeCell ref="D13:E13"/>
    <mergeCell ref="G18:J28"/>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Doküman Hakkında</vt:lpstr>
      <vt:lpstr>Tanımlamalar</vt:lpstr>
      <vt:lpstr>Birim Risk Kontrol Eylem Planı</vt:lpstr>
      <vt:lpstr>Risk Haritası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Hatice KARADAYI</dc:creator>
  <cp:lastModifiedBy>Hatice KARADAYI</cp:lastModifiedBy>
  <dcterms:created xsi:type="dcterms:W3CDTF">2015-06-05T18:19:34Z</dcterms:created>
  <dcterms:modified xsi:type="dcterms:W3CDTF">2026-07-31T14:50:31Z</dcterms:modified>
</cp:coreProperties>
</file>